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0" yWindow="0" windowWidth="19440" windowHeight="12225" tabRatio="855" firstSheet="1" activeTab="5"/>
  </bookViews>
  <sheets>
    <sheet name="Лог обновления" sheetId="1" state="veryHidden" r:id="rId1"/>
    <sheet name="Титульный" sheetId="2" r:id="rId2"/>
    <sheet name="Раздел I. В" sheetId="3" r:id="rId3"/>
    <sheet name="Раздел II. А (ТИС)" sheetId="4" r:id="rId4"/>
    <sheet name="Раздел III" sheetId="5" r:id="rId5"/>
    <sheet name="Раздел IV" sheetId="6" r:id="rId6"/>
    <sheet name="Statistic" sheetId="7" state="veryHidden" r:id="rId7"/>
    <sheet name="TEHSHEET" sheetId="8" state="veryHidden" r:id="rId8"/>
    <sheet name="et_union" sheetId="9" state="veryHidden" r:id="rId9"/>
    <sheet name="AllSheetsInThisWorkbook" sheetId="10" state="veryHidden" r:id="rId10"/>
    <sheet name="modHTTP" sheetId="11" state="veryHidden" r:id="rId11"/>
    <sheet name="mod_01" sheetId="12" state="veryHidden" r:id="rId12"/>
    <sheet name="mod_11" sheetId="13" state="veryHidden" r:id="rId13"/>
    <sheet name="mod_12" sheetId="14" state="veryHidden" r:id="rId14"/>
    <sheet name="mod_13" sheetId="15" state="veryHidden" r:id="rId15"/>
    <sheet name="mod_21" sheetId="16" state="veryHidden" r:id="rId16"/>
    <sheet name="mod_22" sheetId="17" state="veryHidden" r:id="rId17"/>
    <sheet name="mod_31" sheetId="18" state="veryHidden" r:id="rId18"/>
    <sheet name="mod_41" sheetId="19" state="veryHidden" r:id="rId19"/>
    <sheet name="modComm" sheetId="20" state="veryHidden" r:id="rId20"/>
    <sheet name="modListProv" sheetId="21" state="veryHidden" r:id="rId21"/>
    <sheet name="modButton" sheetId="22" state="veryHidden" r:id="rId22"/>
    <sheet name="modInstruction" sheetId="23" state="veryHidden" r:id="rId23"/>
    <sheet name="REESTR_ORG" sheetId="24" state="veryHidden" r:id="rId24"/>
    <sheet name="REESTR_FIL" sheetId="25" state="veryHidden" r:id="rId25"/>
    <sheet name="modfrmCheckUpdates" sheetId="26" state="veryHidden" r:id="rId26"/>
    <sheet name="modfrmRegion" sheetId="27" state="veryHidden" r:id="rId27"/>
    <sheet name="modfrmReestr" sheetId="28" state="veryHidden" r:id="rId28"/>
    <sheet name="modReestr" sheetId="29" state="veryHidden" r:id="rId29"/>
    <sheet name="modUpdTemplMain" sheetId="30" state="veryHidden" r:id="rId30"/>
    <sheet name="modfrmDateChoose" sheetId="31" state="veryHidden" r:id="rId31"/>
    <sheet name="modHyperlink" sheetId="32" state="veryHidden" r:id="rId32"/>
    <sheet name="modClassifierValidate" sheetId="33" state="veryHidden" r:id="rId33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ctivity">'Титульный'!$G$20</definedName>
    <definedName name="add_com">#REF!</definedName>
    <definedName name="anscount" hidden="1">1</definedName>
    <definedName name="chkGetUpdatesValue">#REF!</definedName>
    <definedName name="chkNoUpdatesValue">#REF!</definedName>
    <definedName name="code">#REF!</definedName>
    <definedName name="DaNet">'TEHSHEET'!$H$2:$H$3</definedName>
    <definedName name="date_expired">'Титульный'!$G$67</definedName>
    <definedName name="doc_link">'Титульный'!$G$68</definedName>
    <definedName name="et_com">'et_union'!$3:$3</definedName>
    <definedName name="FirstLine">#REF!</definedName>
    <definedName name="flag_org">'Титульный'!$I$17</definedName>
    <definedName name="god">'Титульный'!$G$13</definedName>
    <definedName name="inn">'Титульный'!$G$18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instr_hyp1">#REF!</definedName>
    <definedName name="instr_hyp5">#REF!</definedName>
    <definedName name="kpp">'Титульный'!$G$19</definedName>
    <definedName name="LastUpdateDate_FIL">'Титульный'!$E$65</definedName>
    <definedName name="LastUpdateDate_ORG">'Титульный'!$E$64</definedName>
    <definedName name="MONTH">'TEHSHEET'!$E$2:$E$14</definedName>
    <definedName name="MSG_URL">'TEHSHEET'!$E$30</definedName>
    <definedName name="nds">'Титульный'!$G$37</definedName>
    <definedName name="nds_rate">'Титульный'!$E$38</definedName>
    <definedName name="nds_rate_index">'Титульный'!$E$37</definedName>
    <definedName name="okato">'Титульный'!$G$27</definedName>
    <definedName name="okpo">'Титульный'!$G$25</definedName>
    <definedName name="org">'Титульный'!$G$17</definedName>
    <definedName name="Org_Address">'Титульный'!$G$40:$G$41</definedName>
    <definedName name="Org_buh">'Титульный'!$G$46:$G$47</definedName>
    <definedName name="Org_otv_lico">'Титульный'!$G$49:$G$52</definedName>
    <definedName name="Org_ruk">'Титульный'!$G$43:$G$44</definedName>
    <definedName name="OVERDUE_INTERVAL">'Титульный'!$G$54</definedName>
    <definedName name="pDel_Comm">#REF!</definedName>
    <definedName name="REESTR_FIL_RANGE">'REESTR_FIL'!$A$2:$C$5</definedName>
    <definedName name="REESTR_ORG_RANGE">'REESTR_ORG'!$A$2:$R$156</definedName>
    <definedName name="REGION">'TEHSHEET'!$B$1:$B$86</definedName>
    <definedName name="region_name">'Титульный'!$G$11</definedName>
    <definedName name="rst_org_id">'Титульный'!$J$17</definedName>
    <definedName name="SAPBEXrevision" hidden="1">1</definedName>
    <definedName name="SAPBEXsysID" hidden="1">"BW2"</definedName>
    <definedName name="SAPBEXwbID" hidden="1">"479GSPMTNK9HM4ZSIVE5K2SH6"</definedName>
    <definedName name="Sposob_Priobr_Range">'TEHSHEET'!$I$2:$I$4</definedName>
    <definedName name="tit_buy_ee">'Титульный'!$G$35</definedName>
    <definedName name="tit_gk">'Титульный'!$G$29</definedName>
    <definedName name="tit_gp">'Титульный'!$G$31</definedName>
    <definedName name="tit_month">'Титульный'!$G$14</definedName>
    <definedName name="tit_sb">'Титульный'!$G$33</definedName>
    <definedName name="tit_stat_work_place">'Титульный'!$G$23</definedName>
    <definedName name="tit_type_report">'Титульный'!$G$22</definedName>
    <definedName name="type_report">'TEHSHEET'!$L$2:$L$3</definedName>
    <definedName name="UpdStatus">#REF!</definedName>
    <definedName name="URL_FORMAT">'TEHSHEET'!$E$28</definedName>
    <definedName name="version">#REF!</definedName>
    <definedName name="ws_11_381_row">#REF!</definedName>
    <definedName name="ws_12_381_row">#REF!</definedName>
    <definedName name="YEAR">'TEHSHEET'!$G$2:$G$6</definedName>
    <definedName name="_xlnm.Print_Area" localSheetId="2">'Раздел I. В'!$A$7:$T$65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D27" authorId="0">
      <text>
        <r>
          <rPr>
            <sz val="8"/>
            <rFont val="Tahoma"/>
            <family val="2"/>
          </rPr>
          <t>Полезный отпуск только в домах оборудованных электоотоплением</t>
        </r>
      </text>
    </comment>
  </commentList>
</comments>
</file>

<file path=xl/sharedStrings.xml><?xml version="1.0" encoding="utf-8"?>
<sst xmlns="http://schemas.openxmlformats.org/spreadsheetml/2006/main" count="2032" uniqueCount="1010">
  <si>
    <t>Комментарии</t>
  </si>
  <si>
    <t>et_com</t>
  </si>
  <si>
    <t>Гарантирующий поставщик</t>
  </si>
  <si>
    <t>Способ приобретения электроэнергии</t>
  </si>
  <si>
    <t>Плательщик НДС</t>
  </si>
  <si>
    <t>Да</t>
  </si>
  <si>
    <t>Нет</t>
  </si>
  <si>
    <t>DaNet</t>
  </si>
  <si>
    <t>с ОРЭМ</t>
  </si>
  <si>
    <t xml:space="preserve">от ГП первого уровня </t>
  </si>
  <si>
    <t>Sposob_Priobr_Range</t>
  </si>
  <si>
    <t>Раздел I. А</t>
  </si>
  <si>
    <t>Раздел I. Б</t>
  </si>
  <si>
    <t>Раздел I. В</t>
  </si>
  <si>
    <t>Раздел III</t>
  </si>
  <si>
    <t>Раздел IV</t>
  </si>
  <si>
    <t>mod_11</t>
  </si>
  <si>
    <t>mod_12</t>
  </si>
  <si>
    <t>mod_13</t>
  </si>
  <si>
    <t>mod_21</t>
  </si>
  <si>
    <t>mod_22</t>
  </si>
  <si>
    <t>mod_31</t>
  </si>
  <si>
    <t>mod_41</t>
  </si>
  <si>
    <t>modComm</t>
  </si>
  <si>
    <t>Statistic</t>
  </si>
  <si>
    <t>с ОРЭМ и от ГП первого уровня</t>
  </si>
  <si>
    <t>Срок предоставления отчета истек</t>
  </si>
  <si>
    <t>Ссылка на обосновывающие материалы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</si>
  <si>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</si>
  <si>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</si>
  <si>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</si>
  <si>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</si>
  <si>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</si>
  <si>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</si>
  <si>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</si>
  <si>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</si>
  <si>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</si>
  <si>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</si>
  <si>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</si>
  <si>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</si>
  <si>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TEHSHEET</t>
  </si>
  <si>
    <t>modfrmReestr</t>
  </si>
  <si>
    <t>modReestr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</si>
  <si>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</si>
  <si>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</si>
  <si>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</si>
  <si>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</si>
  <si>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</si>
  <si>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</si>
  <si>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</si>
  <si>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</si>
  <si>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</si>
  <si>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</si>
  <si>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</si>
  <si>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</si>
  <si>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</si>
  <si>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</si>
  <si>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</si>
  <si>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</si>
  <si>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</si>
  <si>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</si>
  <si>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</si>
  <si>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</si>
  <si>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</si>
  <si>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</si>
  <si>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</si>
  <si>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</si>
  <si>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</si>
  <si>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</si>
  <si>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</si>
  <si>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</si>
  <si>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</si>
  <si>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</si>
  <si>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</si>
  <si>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</si>
  <si>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</si>
  <si>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</si>
  <si>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</si>
  <si>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</si>
  <si>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</si>
  <si>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</si>
  <si>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</si>
  <si>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</si>
  <si>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</si>
  <si>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</si>
  <si>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</si>
  <si>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</si>
  <si>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</si>
  <si>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</si>
  <si>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</si>
  <si>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</si>
  <si>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</si>
  <si>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</si>
  <si>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</si>
  <si>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</si>
  <si>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</si>
  <si>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</si>
  <si>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</si>
  <si>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</si>
  <si>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</si>
  <si>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</si>
  <si>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</si>
  <si>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</si>
  <si>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</si>
  <si>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</si>
  <si>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</si>
  <si>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</si>
  <si>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</si>
  <si>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</si>
  <si>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</si>
  <si>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</si>
  <si>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</si>
  <si>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</si>
  <si>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</si>
  <si>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</si>
  <si>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</si>
  <si>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</si>
  <si>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</si>
  <si>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</si>
  <si>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</si>
  <si>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</si>
  <si>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</si>
  <si>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</si>
  <si>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</si>
  <si>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</si>
  <si>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</si>
  <si>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</si>
  <si>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</si>
  <si>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</si>
  <si>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</si>
  <si>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</si>
  <si>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</si>
  <si>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</si>
  <si>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</si>
  <si>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</si>
  <si>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</si>
  <si>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</si>
  <si>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</si>
  <si>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</si>
  <si>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</si>
  <si>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</si>
  <si>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</si>
  <si>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</si>
  <si>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</si>
  <si>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</si>
  <si>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</si>
  <si>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</si>
  <si>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</si>
  <si>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</si>
  <si>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</si>
  <si>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</si>
  <si>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</si>
  <si>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</si>
  <si>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</si>
  <si>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</si>
  <si>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modfrmDateChoose</t>
  </si>
  <si>
    <t>YEAR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</si>
  <si>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</si>
  <si>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</si>
  <si>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</si>
  <si>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</si>
  <si>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</si>
  <si>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</si>
  <si>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</si>
  <si>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</si>
  <si>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</si>
  <si>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</si>
  <si>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VDET_NAME</t>
  </si>
  <si>
    <t>Титульный</t>
  </si>
  <si>
    <t>Проверка</t>
  </si>
  <si>
    <t>mod_01</t>
  </si>
  <si>
    <t>Раздел I. Полезный отпуск электроэнергии и мощности, реализуемой по регулируемым тарифам (ценам)</t>
  </si>
  <si>
    <t>Раздел III. Продажа электрической энергии и мощности</t>
  </si>
  <si>
    <t>Раздел IV. Покупка электрической энергии и мощности</t>
  </si>
  <si>
    <t>Коды по ОКЕИ: 1000 киловатт-часов – 246, мегаватт – 215, тысяча рублей – 384</t>
  </si>
  <si>
    <t>Потребители</t>
  </si>
  <si>
    <t>Код строки</t>
  </si>
  <si>
    <t>Стоимость электрической энергии потребителей, осуществляющих оплату по зонным тарифам (ценам) за отчетный месяц (год) без НДС, тыс руб</t>
  </si>
  <si>
    <t>Стоимость электрической энергии потребителей, осуществляющих оплату по трехставочным тарифам (ценам) за отчетный месяц (год) без НДС, тыс руб</t>
  </si>
  <si>
    <t>Объем электрической энергии за отчетный месяц (год), тыс кВт ч</t>
  </si>
  <si>
    <t>Стоимость электрической энергии за отчетный месяц (год) без НДС, тыс руб</t>
  </si>
  <si>
    <t>всего</t>
  </si>
  <si>
    <t>в том числе:</t>
  </si>
  <si>
    <t>ВН</t>
  </si>
  <si>
    <t>СН1</t>
  </si>
  <si>
    <t>СН2</t>
  </si>
  <si>
    <t>НН</t>
  </si>
  <si>
    <t>ГН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</si>
  <si>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</si>
  <si>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</si>
  <si>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</si>
  <si>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Другие энергоснабжающие организации</t>
  </si>
  <si>
    <t>Непромышленные потребители</t>
  </si>
  <si>
    <t>Бюджетные потребители</t>
  </si>
  <si>
    <t>Сельскохозяйственные товаропроизводители</t>
  </si>
  <si>
    <t xml:space="preserve">Полезный отпуск - всего </t>
  </si>
  <si>
    <t>Стоимость электрической энергии (мощности) без учета стоимости отклонений за отчетный месяц (год) без НДС, по двухставочным тарифам (ценам) за отчетный месяц (год) без НДС, тыс руб</t>
  </si>
  <si>
    <t>В. Полезный отпуск электроэнергии, реализуемой населению и приравненным к нему категориям потребителей</t>
  </si>
  <si>
    <t>Объем электрической энергии за отчетный месяц (год), тыс кВт ч всего</t>
  </si>
  <si>
    <t>Стоимость электрической энергии за отчетный месяц (год) с НДС, тыс руб всего</t>
  </si>
  <si>
    <t>Стоимость электрической энергии за отчетный месяц (год) без НДС, тыс руб всего</t>
  </si>
  <si>
    <t>Объем электрической энергии потребителей, осуществляющих оплату по зонным тарифам за отчетный месяц (год), тыс кВт ч</t>
  </si>
  <si>
    <t>Стоимость электрической энергии потребителей, осуществляющих оплату по зонным тарифам за отчетный месяц (год) с НДС, тыс руб всего</t>
  </si>
  <si>
    <t>Стоимость электрической энергии потребителей, осуществляющих оплату по зонным тарифам за отчетный месяц (год) без НДС, тыс руб всего</t>
  </si>
  <si>
    <t>ночь</t>
  </si>
  <si>
    <t>пик</t>
  </si>
  <si>
    <t>полупик (день)</t>
  </si>
  <si>
    <t>Население, всего</t>
  </si>
  <si>
    <t>в пределах социальной нормы</t>
  </si>
  <si>
    <t>сверх социальной нормы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</si>
  <si>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</si>
  <si>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</si>
  <si>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</si>
  <si>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</si>
  <si>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в сельских населенных пунктах</t>
  </si>
  <si>
    <t>Потребители, приравненные к населению, всего</t>
  </si>
  <si>
    <t>Садоводческие, огороднические или дачные некоммерческие объединения граждан</t>
  </si>
  <si>
    <t>Хозяйственные постройки физических лиц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</si>
  <si>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</si>
  <si>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 xml:space="preserve">Наименование </t>
  </si>
  <si>
    <t>Стоимость электрической энергии за отчетный месяц (год), тыс руб</t>
  </si>
  <si>
    <t>Величина электрической мощности за отчетный месяц (в среднем 
за год), МВт</t>
  </si>
  <si>
    <t>Стоимость электрической мощности за отчетный месяц (год), тыс руб</t>
  </si>
  <si>
    <t>Стоимость без дифференциации на энергию и мощность за отчетный месяц (год), тыс руб</t>
  </si>
  <si>
    <t xml:space="preserve">Продажа </t>
  </si>
  <si>
    <t>В обеспечение СД</t>
  </si>
  <si>
    <t>Х</t>
  </si>
  <si>
    <t>В обеспечение регулируемых договоров (РД)</t>
  </si>
  <si>
    <t>В обеспечение биржевых СДМ</t>
  </si>
  <si>
    <t>В обеспечение внебиржевых СДМ</t>
  </si>
  <si>
    <t>По договорам предоставления мощности ДПМ</t>
  </si>
  <si>
    <t>По ценам РСВ</t>
  </si>
  <si>
    <t>БР</t>
  </si>
  <si>
    <t>Экспортно-импортная и приграничная торговля</t>
  </si>
  <si>
    <t>По результатам КОМ</t>
  </si>
  <si>
    <t>На оптовом рынке по регулируемым ценам</t>
  </si>
  <si>
    <t>На оптовом рынке по нерегулируемым ценам</t>
  </si>
  <si>
    <t>На розничном рынке по регулируемым тарифам (ценам)</t>
  </si>
  <si>
    <t>На розничном рынке по свободным (нерегулируемым) ценам</t>
  </si>
  <si>
    <t>Собственное производство</t>
  </si>
  <si>
    <t>Мощность, заявленная на КОМ</t>
  </si>
  <si>
    <t>Аттестованная мощность</t>
  </si>
  <si>
    <t>Штрафные санкции ЦФР</t>
  </si>
  <si>
    <t>Покупка</t>
  </si>
  <si>
    <t>Итого покупка с учетом продажи</t>
  </si>
  <si>
    <t>Собственное потребление</t>
  </si>
  <si>
    <t>Cведения о полезном отпуске (продаже) электрической энергии и мощности отдельным категориям потребителей</t>
  </si>
  <si>
    <t>Год</t>
  </si>
  <si>
    <t>Месяц</t>
  </si>
  <si>
    <t>год</t>
  </si>
  <si>
    <t>Отчетный период</t>
  </si>
  <si>
    <t>г.Севастополь</t>
  </si>
  <si>
    <t>Республика Крым</t>
  </si>
  <si>
    <t>modInstruction</t>
  </si>
  <si>
    <t>modfrmCheckUpdates</t>
  </si>
  <si>
    <t>modfrmRegion</t>
  </si>
  <si>
    <t>Тип отчета</t>
  </si>
  <si>
    <t>type_report</t>
  </si>
  <si>
    <t>В целом по организации</t>
  </si>
  <si>
    <t>По обособленному подразделению</t>
  </si>
  <si>
    <t>Наименование обособленного подразделения</t>
  </si>
  <si>
    <t>Максимальный интервал представления отчёта за прошедшие периоды (дней)</t>
  </si>
  <si>
    <t>90</t>
  </si>
  <si>
    <t>modHTTP</t>
  </si>
  <si>
    <t>100</t>
  </si>
  <si>
    <t>200</t>
  </si>
  <si>
    <t>231</t>
  </si>
  <si>
    <t>241</t>
  </si>
  <si>
    <t>251</t>
  </si>
  <si>
    <t>261</t>
  </si>
  <si>
    <t>271</t>
  </si>
  <si>
    <t>300</t>
  </si>
  <si>
    <t>311</t>
  </si>
  <si>
    <t>331</t>
  </si>
  <si>
    <t>341</t>
  </si>
  <si>
    <t>351</t>
  </si>
  <si>
    <t>361</t>
  </si>
  <si>
    <t>371</t>
  </si>
  <si>
    <t>381</t>
  </si>
  <si>
    <t>400</t>
  </si>
  <si>
    <t>500</t>
  </si>
  <si>
    <t>600</t>
  </si>
  <si>
    <t>700</t>
  </si>
  <si>
    <t>Всего по населению и приравненным к нему категориям</t>
  </si>
  <si>
    <t>110</t>
  </si>
  <si>
    <t>120</t>
  </si>
  <si>
    <t>210</t>
  </si>
  <si>
    <t>220</t>
  </si>
  <si>
    <t>230</t>
  </si>
  <si>
    <t>232</t>
  </si>
  <si>
    <t>240</t>
  </si>
  <si>
    <t>242</t>
  </si>
  <si>
    <t>250</t>
  </si>
  <si>
    <t>252</t>
  </si>
  <si>
    <t>260</t>
  </si>
  <si>
    <t>262</t>
  </si>
  <si>
    <t>270</t>
  </si>
  <si>
    <t>272</t>
  </si>
  <si>
    <t>310</t>
  </si>
  <si>
    <t>320</t>
  </si>
  <si>
    <t>Исполнители коммунальных услуг, оказывающие услугу по энергоснабжению по тарифам на электрическую энергию, утвержденные без учета применения понижающих коэффициентов</t>
  </si>
  <si>
    <t>330</t>
  </si>
  <si>
    <t>332</t>
  </si>
  <si>
    <t>Исполнители коммунальных услуг, оказывающие услугу по энергоснабжению по тарифам на электрическую энергию, утвержденные с учетом применения понижающих коэффициентов</t>
  </si>
  <si>
    <t>340</t>
  </si>
  <si>
    <t>342</t>
  </si>
  <si>
    <t>350</t>
  </si>
  <si>
    <t>352</t>
  </si>
  <si>
    <t>Содержащиеся за счет прихожан религиозные организации</t>
  </si>
  <si>
    <t>360</t>
  </si>
  <si>
    <t>362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</si>
  <si>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</si>
  <si>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370</t>
  </si>
  <si>
    <t>372</t>
  </si>
  <si>
    <t>380</t>
  </si>
  <si>
    <t>382</t>
  </si>
  <si>
    <t>390</t>
  </si>
  <si>
    <t>391</t>
  </si>
  <si>
    <t>392</t>
  </si>
  <si>
    <t>401</t>
  </si>
  <si>
    <t>402</t>
  </si>
  <si>
    <t>Для сведения
Общедомовые нужды (сверх норматива потребления)</t>
  </si>
  <si>
    <t>Раздел II. Полезный отпуск электроэнергии и мощности, реализуемой по регулируемым тарифам (ценам)</t>
  </si>
  <si>
    <t>Прочие потребители</t>
  </si>
  <si>
    <t>в обеспечение свободных двухсторонних договоров по энергии</t>
  </si>
  <si>
    <t>По договорам предоставления мощности (ДПМ)</t>
  </si>
  <si>
    <t>По договорам купли-продажи от новых ГЭС/АЭС</t>
  </si>
  <si>
    <t>306</t>
  </si>
  <si>
    <t>307</t>
  </si>
  <si>
    <t>308</t>
  </si>
  <si>
    <t>По ценам ВР</t>
  </si>
  <si>
    <t>309</t>
  </si>
  <si>
    <t>СПРАВОЧНО:</t>
  </si>
  <si>
    <t>Надбавка на безопасность АЭС</t>
  </si>
  <si>
    <t>800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</si>
  <si>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</si>
  <si>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</si>
  <si>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900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</si>
  <si>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</si>
  <si>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1000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</si>
  <si>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</si>
  <si>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1100</t>
  </si>
  <si>
    <t>130</t>
  </si>
  <si>
    <t>140</t>
  </si>
  <si>
    <t>150</t>
  </si>
  <si>
    <t>160</t>
  </si>
  <si>
    <t>170</t>
  </si>
  <si>
    <t>180</t>
  </si>
  <si>
    <t>190</t>
  </si>
  <si>
    <t xml:space="preserve">в том числе </t>
  </si>
  <si>
    <t>от розничной генерации</t>
  </si>
  <si>
    <t>от розничной генерации, функционирующей на ВИЭ</t>
  </si>
  <si>
    <t>Услуги по передаче электрической энергии</t>
  </si>
  <si>
    <t>в том числе</t>
  </si>
  <si>
    <t>410</t>
  </si>
  <si>
    <t>оказанные территориальными сетевыми организациями</t>
  </si>
  <si>
    <t>420</t>
  </si>
  <si>
    <t>Раздел II. А (ТИС)</t>
  </si>
  <si>
    <t>Раздел II. Б (ТИС)</t>
  </si>
  <si>
    <t>ОКАТО</t>
  </si>
  <si>
    <t>MSG_URL</t>
  </si>
  <si>
    <t>URL_FORMAT</t>
  </si>
  <si>
    <t>https://portal.eias.ru/Portal/DownloadPage.aspx?type=12&amp;guid=????????-????-????-????-????????????</t>
  </si>
  <si>
    <t>Генерирующая компания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</si>
  <si>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</si>
  <si>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</si>
  <si>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</si>
  <si>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</si>
  <si>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</si>
  <si>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</si>
  <si>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</si>
  <si>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</si>
  <si>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</si>
  <si>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12</t>
  </si>
  <si>
    <t>09</t>
  </si>
  <si>
    <t>10</t>
  </si>
  <si>
    <t>ОКПО</t>
  </si>
  <si>
    <t xml:space="preserve"> (на территории, выбранного субъекта Российской Федерации)</t>
  </si>
  <si>
    <t>Независимый сбыт</t>
  </si>
  <si>
    <t>REESTR_FIL</t>
  </si>
  <si>
    <t>modClassifierValidate</t>
  </si>
  <si>
    <t>3/17/2012 12:12:41 AM</t>
  </si>
  <si>
    <t>Компенсация расхода электрической энергии на передачу сетевыми организациями (сверх балансовых показателей)</t>
  </si>
  <si>
    <t>Некоммерческие объединения граждан (гаражно-строительные, гаражные кооперативы)</t>
  </si>
  <si>
    <t>А. Полезный отпуск электроэнергии и мощности, реализуемой по регулируемым тарифам (ценам) в по договорам энергоснабжения</t>
  </si>
  <si>
    <t>Стоимость отклонений фактических объемов потребления электрической энергии от плановых (договорных) значений за отчетный месяц (год) без НДС, тыс руб</t>
  </si>
  <si>
    <t>оказанные организацией по управлению единой национальной (общероссийской) электрической сетью</t>
  </si>
  <si>
    <t xml:space="preserve"> Коды по ОКЕИ: 1000 киловатт-часов – 246, мегаватт – 215, тысяча рублей – 384</t>
  </si>
  <si>
    <t>Компенсация расхода электрической энергии на передачу сетевыми организациями (в пределах балансовых показателей)</t>
  </si>
  <si>
    <t>14.08.2018 00:49:10</t>
  </si>
  <si>
    <t>14.0</t>
  </si>
  <si>
    <t>Windows (32-bit) NT 6.01</t>
  </si>
  <si>
    <t>14.08.2018 10:04:24</t>
  </si>
  <si>
    <t>Объем электрической энергии потребителей, осуществляющих плату по одноставочному тарифу за отчетный месяц (год), тыс кВт ч всего</t>
  </si>
  <si>
    <t>Стоимость электрической энергии потребителей, осуществляющих оплату по одноставочным тарифам (ценам) за отчетный месяц (год) без НДС, тыс руб</t>
  </si>
  <si>
    <t>Стоимость электрической мощности потребителей, осуществляющих оплату услуг по передаче электрической энергии по трехставочным ценам за отчетный месяц (год) без НДС, тыс руб</t>
  </si>
  <si>
    <t>Стоимость электрической энергии потребителей, осуществляющих оплату по одноставочному тарифу за отчетный месяц (год) с НДС, 
тыс руб всего</t>
  </si>
  <si>
    <t>Стоимость электрической энергии потребителей, осуществляющих оплату по одноставочному тарифу за отчетный месяц (год) без НДС, 
тыс руб всего</t>
  </si>
  <si>
    <t>14.08.2018 12:26:05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</si>
  <si>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</si>
  <si>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Объем электрической энергии потребителей, осуществляющих оплату по зонным тарифам (ценам) за отчетный месяц (год), тыс кВт ч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</si>
  <si>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</si>
  <si>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Объем электрической мощности потребителей, осуществляющих оплату услуг по передаче электрической энергии по трехставочным ценам за отчетный месяц (год), МВт</t>
  </si>
  <si>
    <t>14.08.2018 20:11:04</t>
  </si>
  <si>
    <t>14.08.2018 20:13:46</t>
  </si>
  <si>
    <t>15.08.2018 09:44:03</t>
  </si>
  <si>
    <t>20.08.2018 13:25:43</t>
  </si>
  <si>
    <t>20.08.2018 14:14:39</t>
  </si>
  <si>
    <t>20.08.2018 16:48:03</t>
  </si>
  <si>
    <t>21.08.2018 09:27:45</t>
  </si>
  <si>
    <t>21.08.2018 09:47:44</t>
  </si>
  <si>
    <t>21.08.2018 11:02:07</t>
  </si>
  <si>
    <t>Проверка доступных обновлений...</t>
  </si>
  <si>
    <t>Информация</t>
  </si>
  <si>
    <t>23.08.2018 10:17:14</t>
  </si>
  <si>
    <t>16.0</t>
  </si>
  <si>
    <t>Windows (32-bit) NT 10.00</t>
  </si>
  <si>
    <t>Доступно обновление до версии 1.2</t>
  </si>
  <si>
    <t>Описание изменений: Версия 1.2
- скорректированы формула для раздела 1В, строка 210, колонки 6, 8-11, 15-17</t>
  </si>
  <si>
    <t>Размер файла обновления: 301568 байт</t>
  </si>
  <si>
    <t>Подготовка к обновлению...</t>
  </si>
  <si>
    <t>Сохранение файла резервной копии: Z:\ЭЛЕКТРОСБЫТОВАЯ КОМПАНИЯ\Филиппова\46\2018\ИЮЛЬ\46EE.STX(v1.1) июль новый.BKP..xlsb</t>
  </si>
  <si>
    <t>Резервная копия создана: Z:\ЭЛЕКТРОСБЫТОВАЯ КОМПАНИЯ\Филиппова\46\2018\ИЮЛЬ\46EE.STX(v1.1) июль новый.BKP..xlsb</t>
  </si>
  <si>
    <t>Создание книги для установки обновлений...</t>
  </si>
  <si>
    <t>Ошибка при инициализации обновления</t>
  </si>
  <si>
    <t>Ошибка</t>
  </si>
  <si>
    <t>Сохранение файла резервной копии: Z:\ЭЛЕКТРОСБЫТОВАЯ КОМПАНИЯ\Филиппова\46\2018\ИЮЛЬ\46EE.STX(v1.1) июль новый.BKP..BKP..xlsb</t>
  </si>
  <si>
    <t>Резервная копия создана: Z:\ЭЛЕКТРОСБЫТОВАЯ КОМПАНИЯ\Филиппова\46\2018\ИЮЛЬ\46EE.STX(v1.1) июль новый.BKP..BKP..xlsb</t>
  </si>
  <si>
    <t>Файл обновления загружен: Z:\ЭЛЕКТРОСБЫТОВАЯ КОМПАНИЯ\Филиппова\46\2018\ИЮЛЬ\UPDATE.46EE.STX.TO.1.2.35.xls</t>
  </si>
  <si>
    <t>Обновление завершилось удачно! Шаблон 46EE.STX(v1.1) июль новый.BKP..xlsb сохранен под именем '46EE.STX(v1.2) июль новый.BKP..xlsb'</t>
  </si>
  <si>
    <t>23.08.2018 09:45:15</t>
  </si>
  <si>
    <t>Windows (32-bit) NT 6.02</t>
  </si>
  <si>
    <t>Нет доступных обновлений для отчёта с кодом 46EE.STX!</t>
  </si>
  <si>
    <t>NSRF_NAME</t>
  </si>
  <si>
    <t>FIL_NAME</t>
  </si>
  <si>
    <t>Оренбургский филиал ООО "ЕЭС-Гарант"</t>
  </si>
  <si>
    <t>Саратовско-Пензенско-Мордовское отделение филиал "Уральский"</t>
  </si>
  <si>
    <t>Филиал "Саратовский" ПАО "Т Плюс"</t>
  </si>
  <si>
    <t>Филиал ПАО "РусГидро" - "Саратовская ГЭС"</t>
  </si>
  <si>
    <t>Дата последнего обновления реестра филиалов (обособленных подразделений): 23.08.2018 9:45:26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</si>
  <si>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</si>
  <si>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</si>
  <si>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</si>
  <si>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</si>
  <si>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</si>
  <si>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</si>
  <si>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</si>
  <si>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</si>
  <si>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</si>
  <si>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2639</t>
  </si>
  <si>
    <t>28461420</t>
  </si>
  <si>
    <t>"ФКУ ИК-2 УФСИН России по Саратовской области"</t>
  </si>
  <si>
    <t>6449027087</t>
  </si>
  <si>
    <t>644901001</t>
  </si>
  <si>
    <t>РСО</t>
  </si>
  <si>
    <t>/Электроэнергетика/Передача ЭЭ/РСО</t>
  </si>
  <si>
    <t>26452156</t>
  </si>
  <si>
    <t>АО  "НПП Алмаз"</t>
  </si>
  <si>
    <t>6453119615</t>
  </si>
  <si>
    <t>645301001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</si>
  <si>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</si>
  <si>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</si>
  <si>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</si>
  <si>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</si>
  <si>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</si>
  <si>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</si>
  <si>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</si>
  <si>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26456386</t>
  </si>
  <si>
    <t>АО "ВМЗ"</t>
  </si>
  <si>
    <t>6441019849</t>
  </si>
  <si>
    <t>644101001</t>
  </si>
  <si>
    <t>26448590</t>
  </si>
  <si>
    <t>АО "ЕЭСнК"</t>
  </si>
  <si>
    <t>7727232575</t>
  </si>
  <si>
    <t>771401001</t>
  </si>
  <si>
    <t>26318885</t>
  </si>
  <si>
    <t>АО "Межрегионэнергосбыт"</t>
  </si>
  <si>
    <t>7705750968</t>
  </si>
  <si>
    <t>772901001</t>
  </si>
  <si>
    <t>26452149</t>
  </si>
  <si>
    <t>АО "Металлист"</t>
  </si>
  <si>
    <t>6453002889</t>
  </si>
  <si>
    <t>26318876</t>
  </si>
  <si>
    <t>АО "Мосэнергосбыт"</t>
  </si>
  <si>
    <t>7736520080</t>
  </si>
  <si>
    <t>997650001</t>
  </si>
  <si>
    <t>26519665</t>
  </si>
  <si>
    <t>АО "Облкоммунэнерго"</t>
  </si>
  <si>
    <t>6454038461</t>
  </si>
  <si>
    <t>645001001</t>
  </si>
  <si>
    <t>27321299</t>
  </si>
  <si>
    <t>АО "Оборонэнерго" филиал "Приволжский"</t>
  </si>
  <si>
    <t>7704726225</t>
  </si>
  <si>
    <t>631743001</t>
  </si>
  <si>
    <t>26617350</t>
  </si>
  <si>
    <t>АО "Оборонэнергосбыт"</t>
  </si>
  <si>
    <t>7704731218</t>
  </si>
  <si>
    <t>773043001</t>
  </si>
  <si>
    <t>23-03-2010 00:00:00</t>
  </si>
  <si>
    <t>ГП</t>
  </si>
  <si>
    <t>/Электроэнергетика/Сбыт ЭЭ/ГП</t>
  </si>
  <si>
    <t>26456529</t>
  </si>
  <si>
    <t>АО "Саратовстройстекло"</t>
  </si>
  <si>
    <t>6453054397</t>
  </si>
  <si>
    <t>644750001</t>
  </si>
  <si>
    <t>26424207</t>
  </si>
  <si>
    <t>АО "Энергосбытовая компания Кировского завода"</t>
  </si>
  <si>
    <t>7805465749</t>
  </si>
  <si>
    <t>780501001</t>
  </si>
  <si>
    <t>27331297</t>
  </si>
  <si>
    <t>Акционерное общество "Оборонэнерго" - филиал "Уральский"</t>
  </si>
  <si>
    <t>667243001</t>
  </si>
  <si>
    <t>26318993</t>
  </si>
  <si>
    <t>Акционерное общество "Свердловская энергогазовая компания", г.Екатеринбург</t>
  </si>
  <si>
    <t>6670129804</t>
  </si>
  <si>
    <t>665801001</t>
  </si>
  <si>
    <t>28546402</t>
  </si>
  <si>
    <t>БФ АО "Апатит"</t>
  </si>
  <si>
    <t>5103070023</t>
  </si>
  <si>
    <t>643943001</t>
  </si>
  <si>
    <t>РСО :: Комбинированная выработка :: Некомбинированная выработка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</si>
  <si>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</si>
  <si>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26831572</t>
  </si>
  <si>
    <t>Другие поставщики</t>
  </si>
  <si>
    <t>000000000000</t>
  </si>
  <si>
    <t>000000000</t>
  </si>
  <si>
    <t>Некомбинированная выработка</t>
  </si>
  <si>
    <t>/Электроэнергетика/Производство ЭЭ/Некомбинированная выработка</t>
  </si>
  <si>
    <t>28030958</t>
  </si>
  <si>
    <t>ЗАО "ВолгаЦемент"</t>
  </si>
  <si>
    <t>6441016453</t>
  </si>
  <si>
    <t>26644762</t>
  </si>
  <si>
    <t>ЗАО "Волгоэнергоремонт"</t>
  </si>
  <si>
    <t>6449044438</t>
  </si>
  <si>
    <t>26456478</t>
  </si>
  <si>
    <t>ЗАО "Зоринское"</t>
  </si>
  <si>
    <t>6432006480</t>
  </si>
  <si>
    <t>643201001</t>
  </si>
  <si>
    <t>26644781</t>
  </si>
  <si>
    <t>ЗАО "НИИХИТ-2"</t>
  </si>
  <si>
    <t>6451118983</t>
  </si>
  <si>
    <t>645101001</t>
  </si>
  <si>
    <t>26456473</t>
  </si>
  <si>
    <t>ЗАО "НЭСК"</t>
  </si>
  <si>
    <t>6450050877</t>
  </si>
  <si>
    <t>26456450</t>
  </si>
  <si>
    <t>ЗАО "СПГЭС"</t>
  </si>
  <si>
    <t>6454006283</t>
  </si>
  <si>
    <t>645401001</t>
  </si>
  <si>
    <t>26451896</t>
  </si>
  <si>
    <t>ЗАО "Тролза"</t>
  </si>
  <si>
    <t>6449972323</t>
  </si>
  <si>
    <t>26456990</t>
  </si>
  <si>
    <t>ИП Касиян</t>
  </si>
  <si>
    <t>645200363690</t>
  </si>
  <si>
    <t>отсутствует</t>
  </si>
  <si>
    <t>26456981</t>
  </si>
  <si>
    <t>ИП Китанин</t>
  </si>
  <si>
    <t>644905022352</t>
  </si>
  <si>
    <t>28869823</t>
  </si>
  <si>
    <t>МАУ "Быково-Отрогское"</t>
  </si>
  <si>
    <t>6439076374</t>
  </si>
  <si>
    <t>643901001</t>
  </si>
  <si>
    <t>Комбинированная выработка</t>
  </si>
  <si>
    <t>/Электроэнергетика/Производство ЭЭ/Комбинированная выработка</t>
  </si>
  <si>
    <t>26374927</t>
  </si>
  <si>
    <t>МУП "ЖКХ" ЗАТО Светлый</t>
  </si>
  <si>
    <t>6434912508</t>
  </si>
  <si>
    <t>643401001</t>
  </si>
  <si>
    <t>27568761</t>
  </si>
  <si>
    <t>МУП "Лысогорские коммунальные системы"</t>
  </si>
  <si>
    <t>6419000377</t>
  </si>
  <si>
    <t>641901001</t>
  </si>
  <si>
    <t>26452127</t>
  </si>
  <si>
    <t>МУП ЖКХ ЗАТО пос.Михайловский</t>
  </si>
  <si>
    <t>6418000367</t>
  </si>
  <si>
    <t>641801001</t>
  </si>
  <si>
    <t>26456765</t>
  </si>
  <si>
    <t>МУПП "Саргорэлектротранс"</t>
  </si>
  <si>
    <t>6452016487</t>
  </si>
  <si>
    <t>645201001</t>
  </si>
  <si>
    <t>26456778</t>
  </si>
  <si>
    <t>ОАО "Автотранспортное предприятие №1"</t>
  </si>
  <si>
    <t>6453106292</t>
  </si>
  <si>
    <t>26644787</t>
  </si>
  <si>
    <t>ОАО "БетЭлТранс" - филиал завод ЖБИ -6</t>
  </si>
  <si>
    <t>7708669867</t>
  </si>
  <si>
    <t>644943001</t>
  </si>
  <si>
    <t>26809767</t>
  </si>
  <si>
    <t>ОАО "Завод "Проммаш"</t>
  </si>
  <si>
    <t>6452042857</t>
  </si>
  <si>
    <t>26456574</t>
  </si>
  <si>
    <t>ОАО "Завод АРМИ"</t>
  </si>
  <si>
    <t>6451115407</t>
  </si>
  <si>
    <t>26322163</t>
  </si>
  <si>
    <t>ОАО "Объединенная энергетическая компания"</t>
  </si>
  <si>
    <t>7810258843</t>
  </si>
  <si>
    <t>781301001</t>
  </si>
  <si>
    <t>27649681</t>
  </si>
  <si>
    <t>ОАО "Саратовские обои"</t>
  </si>
  <si>
    <t>6454001398</t>
  </si>
  <si>
    <t>09-03-2012 00:00:00</t>
  </si>
  <si>
    <t>РСО :: Комбинированная выработка</t>
  </si>
  <si>
    <t>/Электроэнергетика/Передача ЭЭ/РСО :: /Электроэнергетика/Производство ЭЭ/Комбинированная выработка</t>
  </si>
  <si>
    <t>26456820</t>
  </si>
  <si>
    <t>ОАО "Саратовский кустовой вычислительный центр"</t>
  </si>
  <si>
    <t>6452019167</t>
  </si>
  <si>
    <t>28870441</t>
  </si>
  <si>
    <t>ОАО "Саратовский полиграфкомбинат"</t>
  </si>
  <si>
    <t>6454072656</t>
  </si>
  <si>
    <t>26521146</t>
  </si>
  <si>
    <t>ОАО "Саратовский электроприборостроительный завод имени Серго Орджоникидзе"</t>
  </si>
  <si>
    <t>6452019819</t>
  </si>
  <si>
    <t>26569253</t>
  </si>
  <si>
    <t>ОАО «Московское городское энергосбытовое предприятие»</t>
  </si>
  <si>
    <t>7743628060</t>
  </si>
  <si>
    <t>774301001</t>
  </si>
  <si>
    <t>14-10-2010 00:00:00</t>
  </si>
  <si>
    <t>28869816</t>
  </si>
  <si>
    <t>ООО " Гейзер"</t>
  </si>
  <si>
    <t>6439061120</t>
  </si>
  <si>
    <t>30355441</t>
  </si>
  <si>
    <t>ООО "Авелар Солар Технолоджи"</t>
  </si>
  <si>
    <t>7701921436</t>
  </si>
  <si>
    <t>772801001</t>
  </si>
  <si>
    <t>26645271</t>
  </si>
  <si>
    <t>ООО "Амтор"</t>
  </si>
  <si>
    <t>6454056968</t>
  </si>
  <si>
    <t>26456382</t>
  </si>
  <si>
    <t>ООО "Балаковская электросетевая компания"</t>
  </si>
  <si>
    <t>6439087390</t>
  </si>
  <si>
    <t>26807272</t>
  </si>
  <si>
    <t>ООО "Балашовская Распределительная Компания"</t>
  </si>
  <si>
    <t>6454085214</t>
  </si>
  <si>
    <t>645501001</t>
  </si>
  <si>
    <t>26794654</t>
  </si>
  <si>
    <t>ООО "Белкам-Контракт"</t>
  </si>
  <si>
    <t>1834024515</t>
  </si>
  <si>
    <t>183650001</t>
  </si>
  <si>
    <t>26644776</t>
  </si>
  <si>
    <t>ООО "Волжская энергетическая компания"</t>
  </si>
  <si>
    <t>6449057003</t>
  </si>
  <si>
    <t>26456805</t>
  </si>
  <si>
    <t>ООО "Группа Север"</t>
  </si>
  <si>
    <t>6451406847</t>
  </si>
  <si>
    <t>26456828</t>
  </si>
  <si>
    <t>ООО "Джой С"</t>
  </si>
  <si>
    <t>6450933230</t>
  </si>
  <si>
    <t>26427401</t>
  </si>
  <si>
    <t>ООО "Дизаж М"</t>
  </si>
  <si>
    <t>7728587330</t>
  </si>
  <si>
    <t>30898982</t>
  </si>
  <si>
    <t>ООО "ЕЭС-Гарант"</t>
  </si>
  <si>
    <t>5024173259</t>
  </si>
  <si>
    <t>561243001</t>
  </si>
  <si>
    <t>26563860</t>
  </si>
  <si>
    <t>ООО "ЕЭС.Гарант"</t>
  </si>
  <si>
    <t>5024104671</t>
  </si>
  <si>
    <t>19-06-2009 00:00:00</t>
  </si>
  <si>
    <t>27568736</t>
  </si>
  <si>
    <t>ООО "Екатериновка тепло"</t>
  </si>
  <si>
    <t>6412904800</t>
  </si>
  <si>
    <t>641201001</t>
  </si>
  <si>
    <t>26456726</t>
  </si>
  <si>
    <t>ООО "Инвестиционная компания "Мега"</t>
  </si>
  <si>
    <t>6315564192</t>
  </si>
  <si>
    <t>631501001</t>
  </si>
  <si>
    <t>27855290</t>
  </si>
  <si>
    <t>ООО "Инженерные изыскания"</t>
  </si>
  <si>
    <t>1103029229</t>
  </si>
  <si>
    <t>352801001</t>
  </si>
  <si>
    <t>14-01-2004 00:00:00</t>
  </si>
  <si>
    <t>26456028</t>
  </si>
  <si>
    <t>ООО "Интеграл"</t>
  </si>
  <si>
    <t>6450093278</t>
  </si>
  <si>
    <t>26524717</t>
  </si>
  <si>
    <t>ООО "Каскад-Энергосбыт"</t>
  </si>
  <si>
    <t>4028033356</t>
  </si>
  <si>
    <t>402801001</t>
  </si>
  <si>
    <t>26456686</t>
  </si>
  <si>
    <t>ООО "Кронида"</t>
  </si>
  <si>
    <t>6451408932</t>
  </si>
  <si>
    <t>26319008</t>
  </si>
  <si>
    <t>ООО "ЛУКОЙЛ-ЭНЕРГОСЕРВИС"</t>
  </si>
  <si>
    <t>5030040730</t>
  </si>
  <si>
    <t>503001001</t>
  </si>
  <si>
    <t>26413215</t>
  </si>
  <si>
    <t>ООО "ЛУКОЙЛ-ЭНЕРГОСЕТИ"</t>
  </si>
  <si>
    <t>5260230051</t>
  </si>
  <si>
    <t>525350001</t>
  </si>
  <si>
    <t>28147378</t>
  </si>
  <si>
    <t>ООО "МагнитЭнерго"</t>
  </si>
  <si>
    <t>7715902899</t>
  </si>
  <si>
    <t>231001001</t>
  </si>
  <si>
    <t>26644778</t>
  </si>
  <si>
    <t>ООО "Мельничный"</t>
  </si>
  <si>
    <t>6449044156</t>
  </si>
  <si>
    <t>31033745</t>
  </si>
  <si>
    <t>ООО "ОСКЭС"</t>
  </si>
  <si>
    <t>6409004911</t>
  </si>
  <si>
    <t>640901001</t>
  </si>
  <si>
    <t>30431865</t>
  </si>
  <si>
    <t>ООО "Объединенная Энергетическая Компания"</t>
  </si>
  <si>
    <t>6449080531</t>
  </si>
  <si>
    <t>01-02-2016 00:00:00</t>
  </si>
  <si>
    <t>27567614</t>
  </si>
  <si>
    <t>ООО "ОргТрансГаз"</t>
  </si>
  <si>
    <t>6451425423</t>
  </si>
  <si>
    <t>28977632</t>
  </si>
  <si>
    <t>ООО "ПСК"</t>
  </si>
  <si>
    <t>6449073020</t>
  </si>
  <si>
    <t>28136890</t>
  </si>
  <si>
    <t>ООО "ПЭСК"</t>
  </si>
  <si>
    <t>6451408770</t>
  </si>
  <si>
    <t>28452002</t>
  </si>
  <si>
    <t>ООО "Поволжская Электросететвая Компания"</t>
  </si>
  <si>
    <t>6449068220</t>
  </si>
  <si>
    <t>30878582</t>
  </si>
  <si>
    <t>ООО "Поволжэнергосервис"</t>
  </si>
  <si>
    <t>6451412463</t>
  </si>
  <si>
    <t>26456926</t>
  </si>
  <si>
    <t>ООО "Покровская Энергетическая Система"</t>
  </si>
  <si>
    <t>6449042575</t>
  </si>
  <si>
    <t>27812421</t>
  </si>
  <si>
    <t>ООО "Поток"</t>
  </si>
  <si>
    <t>6449064530</t>
  </si>
  <si>
    <t>26456380</t>
  </si>
  <si>
    <t>ООО "Промэнерго"</t>
  </si>
  <si>
    <t>6439054557</t>
  </si>
  <si>
    <t>31033216</t>
  </si>
  <si>
    <t>6453150816</t>
  </si>
  <si>
    <t>28267151</t>
  </si>
  <si>
    <t>ООО "Промэнергосбыт"</t>
  </si>
  <si>
    <t>6439058167</t>
  </si>
  <si>
    <t>28031152</t>
  </si>
  <si>
    <t>ООО "Пугачевжилсервис"</t>
  </si>
  <si>
    <t>6445012033</t>
  </si>
  <si>
    <t>644501001</t>
  </si>
  <si>
    <t>28113333</t>
  </si>
  <si>
    <t>ООО "РН-Энерго"</t>
  </si>
  <si>
    <t>7706525041</t>
  </si>
  <si>
    <t>774850001</t>
  </si>
  <si>
    <t>26-02-2004 00:00:00</t>
  </si>
  <si>
    <t>28495004</t>
  </si>
  <si>
    <t>ООО "РРСК"</t>
  </si>
  <si>
    <t>5907024108</t>
  </si>
  <si>
    <t>645043001</t>
  </si>
  <si>
    <t>27666778</t>
  </si>
  <si>
    <t>ООО "РТ-Энерготрейдинг"</t>
  </si>
  <si>
    <t>7729667652</t>
  </si>
  <si>
    <t>18-10-2010 00:00:00</t>
  </si>
  <si>
    <t>27769580</t>
  </si>
  <si>
    <t>ООО "Региональная электросетевая компания"</t>
  </si>
  <si>
    <t>6449048312</t>
  </si>
  <si>
    <t>644900001</t>
  </si>
  <si>
    <t>26456958</t>
  </si>
  <si>
    <t>ООО "Региональная энергетическая компания"</t>
  </si>
  <si>
    <t>6449967235</t>
  </si>
  <si>
    <t>26318820</t>
  </si>
  <si>
    <t>ООО "Региональная энергосбытовая компания" (ОПП)</t>
  </si>
  <si>
    <t>4633017746</t>
  </si>
  <si>
    <t>463301001</t>
  </si>
  <si>
    <t>31032901</t>
  </si>
  <si>
    <t>ООО "Регионэлектросеть"</t>
  </si>
  <si>
    <t>6452127324</t>
  </si>
  <si>
    <t>30878229</t>
  </si>
  <si>
    <t>ООО "Родина"</t>
  </si>
  <si>
    <t>6449071223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</si>
  <si>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</si>
  <si>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</si>
  <si>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</si>
  <si>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</si>
  <si>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</si>
  <si>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</si>
  <si>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</si>
  <si>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30878666</t>
  </si>
  <si>
    <t>ООО "СОЭСК"</t>
  </si>
  <si>
    <t>6432019539</t>
  </si>
  <si>
    <t>26456433</t>
  </si>
  <si>
    <t>ООО "СПГЭС"</t>
  </si>
  <si>
    <t>6454074036</t>
  </si>
  <si>
    <t>28872704</t>
  </si>
  <si>
    <t>ООО "СПП" Ритейл"</t>
  </si>
  <si>
    <t>6449006270</t>
  </si>
  <si>
    <t>28872664</t>
  </si>
  <si>
    <t>ООО "ССК"</t>
  </si>
  <si>
    <t>6455056047</t>
  </si>
  <si>
    <t>31033751</t>
  </si>
  <si>
    <t>ООО "СТСК"</t>
  </si>
  <si>
    <t>6451011863</t>
  </si>
  <si>
    <t>30878334</t>
  </si>
  <si>
    <t>ООО "СТЭК"</t>
  </si>
  <si>
    <t>6442012959</t>
  </si>
  <si>
    <t>644201001</t>
  </si>
  <si>
    <t>28032014</t>
  </si>
  <si>
    <t>ООО "СЭСК"</t>
  </si>
  <si>
    <t>6450058450</t>
  </si>
  <si>
    <t>30990704</t>
  </si>
  <si>
    <t>ООО "Садоводческие электросети и коммуникации"</t>
  </si>
  <si>
    <t>6451004947</t>
  </si>
  <si>
    <t>16-11-2017 00:00:00</t>
  </si>
  <si>
    <t>31033857</t>
  </si>
  <si>
    <t>ООО "СарГорСеть"</t>
  </si>
  <si>
    <t>6454113711</t>
  </si>
  <si>
    <t>26509583</t>
  </si>
  <si>
    <t>ООО "Саратовская ТЭЦ-1"</t>
  </si>
  <si>
    <t>6451424934</t>
  </si>
  <si>
    <t>19-08-2009 00:00:00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</si>
  <si>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</si>
  <si>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</si>
  <si>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28032357</t>
  </si>
  <si>
    <t>ООО "Саратовская теплотехническая компания"</t>
  </si>
  <si>
    <t>6450057470</t>
  </si>
  <si>
    <t>30878321</t>
  </si>
  <si>
    <t>ООО "Сетевая Компания Центр-Энерго"</t>
  </si>
  <si>
    <t>6439091118</t>
  </si>
  <si>
    <t>28461399</t>
  </si>
  <si>
    <t>ООО "Синтэл"</t>
  </si>
  <si>
    <t>6455040294</t>
  </si>
  <si>
    <t>27567635</t>
  </si>
  <si>
    <t>ООО "Смюрэк"</t>
  </si>
  <si>
    <t>6452950376</t>
  </si>
  <si>
    <t>31033936</t>
  </si>
  <si>
    <t>ООО "ТЭК"</t>
  </si>
  <si>
    <t>6453148486</t>
  </si>
  <si>
    <t>28870432</t>
  </si>
  <si>
    <t>ООО "ТеплоЭнерго"</t>
  </si>
  <si>
    <t>6453122022</t>
  </si>
  <si>
    <t>28031067</t>
  </si>
  <si>
    <t>ООО "Теплосервис"</t>
  </si>
  <si>
    <t>6445011953</t>
  </si>
  <si>
    <t>28032004</t>
  </si>
  <si>
    <t>ООО "Территориальная электросетевая компания"</t>
  </si>
  <si>
    <t>6454121159</t>
  </si>
  <si>
    <t>26456883</t>
  </si>
  <si>
    <t>ООО "Торгово-строительное управление Энгельсстрой"</t>
  </si>
  <si>
    <t>6449009546</t>
  </si>
  <si>
    <t>28175715</t>
  </si>
  <si>
    <t>ООО "Транзит - 2000"</t>
  </si>
  <si>
    <t>6449029687</t>
  </si>
  <si>
    <t>27567488</t>
  </si>
  <si>
    <t>ООО "Трансэнерго"</t>
  </si>
  <si>
    <t>6455053374</t>
  </si>
  <si>
    <t>27805201</t>
  </si>
  <si>
    <t>ООО "Трансэнергопром"</t>
  </si>
  <si>
    <t>7731411714</t>
  </si>
  <si>
    <t>770501001</t>
  </si>
  <si>
    <t>08-08-2012 00:00:00</t>
  </si>
  <si>
    <t>26523600</t>
  </si>
  <si>
    <t>ООО "ТрастЭнерго"</t>
  </si>
  <si>
    <t>6449049933</t>
  </si>
  <si>
    <t>26456840</t>
  </si>
  <si>
    <t>ООО "Управление механизации   и капитального строительства"</t>
  </si>
  <si>
    <t>6453059772</t>
  </si>
  <si>
    <t>26801410</t>
  </si>
  <si>
    <t>ООО "Центральная Энергосбытовая Компания"</t>
  </si>
  <si>
    <t>6950076383</t>
  </si>
  <si>
    <t>770901001</t>
  </si>
  <si>
    <t>28943648</t>
  </si>
  <si>
    <t>ООО "ЭСК "Независимость"</t>
  </si>
  <si>
    <t>7701383354</t>
  </si>
  <si>
    <t>770801001</t>
  </si>
  <si>
    <t>25-03-2015 00:00:00</t>
  </si>
  <si>
    <t>28872692</t>
  </si>
  <si>
    <t>ООО "ЭСК"</t>
  </si>
  <si>
    <t>6452109438</t>
  </si>
  <si>
    <t>28872698</t>
  </si>
  <si>
    <t>ООО "ЭСК" ВОЛГА"</t>
  </si>
  <si>
    <t>6452111733</t>
  </si>
  <si>
    <t>28261308</t>
  </si>
  <si>
    <t>ООО "ЭСКо"</t>
  </si>
  <si>
    <t>6454122900</t>
  </si>
  <si>
    <t>28031215</t>
  </si>
  <si>
    <t>ООО "Эверест"</t>
  </si>
  <si>
    <t>6445011079</t>
  </si>
  <si>
    <t>28148482</t>
  </si>
  <si>
    <t>ООО "ЭлектроСфера"</t>
  </si>
  <si>
    <t>6451405829</t>
  </si>
  <si>
    <t>26514727</t>
  </si>
  <si>
    <t>ООО "Электросбыт"</t>
  </si>
  <si>
    <t>6452913663</t>
  </si>
  <si>
    <t>26644791</t>
  </si>
  <si>
    <t>ООО "Электросетевая компания"</t>
  </si>
  <si>
    <t>6452913688</t>
  </si>
  <si>
    <t>30431869</t>
  </si>
  <si>
    <t>ООО "Электросеть 64"</t>
  </si>
  <si>
    <t>6409004887</t>
  </si>
  <si>
    <t>27567624</t>
  </si>
  <si>
    <t>ООО "Электросеть"</t>
  </si>
  <si>
    <t>6409004189</t>
  </si>
  <si>
    <t>26456754</t>
  </si>
  <si>
    <t>ООО "Элтрейт"</t>
  </si>
  <si>
    <t>6453073230</t>
  </si>
  <si>
    <t>26519908</t>
  </si>
  <si>
    <t>ООО "Энгельсская промышленная компания"</t>
  </si>
  <si>
    <t>6449969070</t>
  </si>
  <si>
    <t>28466404</t>
  </si>
  <si>
    <t>ООО "Энерго-Комплекс"</t>
  </si>
  <si>
    <t>6451417327</t>
  </si>
  <si>
    <t>26795037</t>
  </si>
  <si>
    <t>ООО "ЭнергоСервис"</t>
  </si>
  <si>
    <t>7707576602</t>
  </si>
  <si>
    <t>770101001</t>
  </si>
  <si>
    <t>27191876</t>
  </si>
  <si>
    <t>ООО "ЭнергоХолдинг"</t>
  </si>
  <si>
    <t>7701887224</t>
  </si>
  <si>
    <t>26804354</t>
  </si>
  <si>
    <t>ООО "Энергогаз-Групп"</t>
  </si>
  <si>
    <t>6451425416</t>
  </si>
  <si>
    <t>27460570</t>
  </si>
  <si>
    <t>ООО "Энергосбытовая компания"</t>
  </si>
  <si>
    <t>6451429241</t>
  </si>
  <si>
    <t>30422472</t>
  </si>
  <si>
    <t>ООО «Объединенная Электросетевая Компания»</t>
  </si>
  <si>
    <t>6449076983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</si>
  <si>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</si>
  <si>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</si>
  <si>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28751587</t>
  </si>
  <si>
    <t>ООО «РРСК»</t>
  </si>
  <si>
    <t>132843001</t>
  </si>
  <si>
    <t>27889121</t>
  </si>
  <si>
    <t>ООО «СОПОТ РОПТ»</t>
  </si>
  <si>
    <t>6453056901</t>
  </si>
  <si>
    <t>27811731</t>
  </si>
  <si>
    <t>ООО «ТрансЭнерго»</t>
  </si>
  <si>
    <t>6453122015</t>
  </si>
  <si>
    <t>31185005</t>
  </si>
  <si>
    <t>ООО «ЭЛЕ-ГАЗ»</t>
  </si>
  <si>
    <t>6452127028</t>
  </si>
  <si>
    <t>20-08-2018 00:00:00</t>
  </si>
  <si>
    <t>31183038</t>
  </si>
  <si>
    <t>ООО «ЭНЕРГОСБЫТОВАЯ КОМПАНИЯ «ВОЛГА»</t>
  </si>
  <si>
    <t>6453143150</t>
  </si>
  <si>
    <t>17-08-2018 00:00:00</t>
  </si>
  <si>
    <t>27811719</t>
  </si>
  <si>
    <t>ООО «ЭнергоТранс»</t>
  </si>
  <si>
    <t>6451431949</t>
  </si>
  <si>
    <t>30842920</t>
  </si>
  <si>
    <t>ООО «Энергоком Волга»</t>
  </si>
  <si>
    <t>6449084014</t>
  </si>
  <si>
    <t>28221923</t>
  </si>
  <si>
    <t>ООО Энгельсское приборостроительное объединение "Сигнал"</t>
  </si>
  <si>
    <t>6449042991</t>
  </si>
  <si>
    <t>26324422</t>
  </si>
  <si>
    <t>Открытое акционерное общество "ГТ-ТЭЦ Энерго"</t>
  </si>
  <si>
    <t>7703311228</t>
  </si>
  <si>
    <t>770301001</t>
  </si>
  <si>
    <t>26809138</t>
  </si>
  <si>
    <t>ПАО "МРСК Волги"</t>
  </si>
  <si>
    <t>6450925977</t>
  </si>
  <si>
    <t>29-06-2007 00:00:00</t>
  </si>
  <si>
    <t>26527114</t>
  </si>
  <si>
    <t>ПАО "МРСК Волги"-"Саратовские распределительные сети"</t>
  </si>
  <si>
    <t>997450001</t>
  </si>
  <si>
    <t>26457108</t>
  </si>
  <si>
    <t>ПАО "Саратовэнерго"</t>
  </si>
  <si>
    <t>6450014808</t>
  </si>
  <si>
    <t>27954259</t>
  </si>
  <si>
    <t>ПАО "ФСК ЕЭС"</t>
  </si>
  <si>
    <t>4716016979</t>
  </si>
  <si>
    <t>26520726</t>
  </si>
  <si>
    <t>Приволжская дирекция по энергообеспечению - структурное подразделение Трансэнерго - филиала ОАО "РЖД"</t>
  </si>
  <si>
    <t>7708503727</t>
  </si>
  <si>
    <t>645445017</t>
  </si>
  <si>
    <t>26518665</t>
  </si>
  <si>
    <t>Саратовский филиал ООО "Газпром энерго"</t>
  </si>
  <si>
    <t>7736186950</t>
  </si>
  <si>
    <t>645302001</t>
  </si>
  <si>
    <t>17-04-2006 00:00:00</t>
  </si>
  <si>
    <t>28031186</t>
  </si>
  <si>
    <t>Товарищество собственников жилья "Северо-западного микрорайона"</t>
  </si>
  <si>
    <t>6445011777</t>
  </si>
  <si>
    <t>26456582</t>
  </si>
  <si>
    <t>ФГУ "Следственный изолятор №1" ГУФСИН по Саратовской  области</t>
  </si>
  <si>
    <t>6452020275</t>
  </si>
  <si>
    <t>26455411</t>
  </si>
  <si>
    <t>ФКУ ИК-33 УФСИН России по Саратовской области</t>
  </si>
  <si>
    <t>6453052512</t>
  </si>
  <si>
    <t>28544602</t>
  </si>
  <si>
    <t>Федеральное казенное учреждение "Колония-поселение №11 Управления Федеральной службы исполнения наказаний по Саратовской области"</t>
  </si>
  <si>
    <t>6442006970</t>
  </si>
  <si>
    <t>28945713</t>
  </si>
  <si>
    <t>6315376946</t>
  </si>
  <si>
    <t>26506486</t>
  </si>
  <si>
    <t>Филиал АО Концерн Росэнергоатом Балаковская атомная станция</t>
  </si>
  <si>
    <t>7721632827</t>
  </si>
  <si>
    <t>26644674</t>
  </si>
  <si>
    <t>Филиал ОАО "РЖД" Трансэнерго Юго-Восточная дирекция по энергообеспечению</t>
  </si>
  <si>
    <t>366631028</t>
  </si>
  <si>
    <t>26794438</t>
  </si>
  <si>
    <t>2460066195</t>
  </si>
  <si>
    <t>643902001</t>
  </si>
  <si>
    <t>26526460</t>
  </si>
  <si>
    <t>Юго-Восточная дирекция по энергообеспечению - структурное подразделение Трансэнерго - филиала  ОАО "РЖД"</t>
  </si>
  <si>
    <t>366645006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</si>
  <si>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</si>
  <si>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</si>
  <si>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</si>
  <si>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Дата последнего обновления реестра организаций: 23.08.2018 9:45:35</t>
  </si>
  <si>
    <t>75981719</t>
  </si>
  <si>
    <t>63401000000</t>
  </si>
  <si>
    <t>г.Саратов, ул.Артельная, 1</t>
  </si>
  <si>
    <t>Мордовин С.А.</t>
  </si>
  <si>
    <t>8(8452)799-555</t>
  </si>
  <si>
    <t>Иванова С.Е.</t>
  </si>
  <si>
    <t>Филиппова И.Ю.</t>
  </si>
  <si>
    <t>ведущий экономист</t>
  </si>
  <si>
    <t>chernyshova1989@yandex.ru</t>
  </si>
  <si>
    <t>25.12.2019 10:49:47</t>
  </si>
  <si>
    <t>25.12.2019 14:35:18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</si>
</sst>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_-* #,##0.00[$€-1]_-;\-* #,##0.00[$€-1]_-;_-* &quot;-&quot;??[$€-1]_-"/>
    <numFmt numFmtId="166" formatCode="#,##0.000"/>
    <numFmt numFmtId="167" formatCode="#,##0.0"/>
    <numFmt numFmtId="168" formatCode="#,##0.0000"/>
    <numFmt numFmtId="169" formatCode="#,##0.00000"/>
  </numFmts>
  <fonts count="65">
    <font>
      <sz val="9"/>
      <name val="Tahoma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9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sz val="8"/>
      <name val="Verdan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6"/>
      <color indexed="63"/>
      <name val="Tahoma"/>
      <family val="2"/>
    </font>
    <font>
      <u val="single"/>
      <sz val="9"/>
      <color indexed="63"/>
      <name val="Tahoma"/>
      <family val="2"/>
    </font>
    <font>
      <sz val="9"/>
      <color indexed="23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8"/>
      <name val="Tahoma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sz val="10"/>
      <color indexed="63"/>
      <name val="Wingdings 2"/>
      <family val="1"/>
    </font>
    <font>
      <sz val="9"/>
      <color indexed="10"/>
      <name val="Tahoma"/>
      <family val="2"/>
    </font>
    <font>
      <sz val="8"/>
      <color indexed="23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2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0"/>
    </font>
    <font>
      <b/>
      <sz val="9"/>
      <color indexed="8"/>
      <name val="Tahoma"/>
      <family val="0"/>
    </font>
    <font>
      <u val="single"/>
      <sz val="9"/>
      <color rgb="FF333399"/>
      <name val="Tahoma"/>
      <family val="2"/>
    </font>
    <font>
      <sz val="11"/>
      <color theme="1"/>
      <name val="Calibri"/>
      <family val="2"/>
    </font>
    <font>
      <sz val="10"/>
      <color theme="0"/>
      <name val="Tahoma"/>
      <family val="2"/>
    </font>
    <font>
      <sz val="9"/>
      <color theme="0"/>
      <name val="Tahoma"/>
      <family val="2"/>
    </font>
    <font>
      <sz val="9"/>
      <color rgb="FF333333"/>
      <name val="Tahoma"/>
      <family val="2"/>
    </font>
    <font>
      <b/>
      <sz val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/>
      <right/>
      <top style="dotted">
        <color indexed="55"/>
      </top>
      <bottom/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9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65" fontId="8" fillId="0" borderId="0">
      <alignment/>
      <protection/>
    </xf>
    <xf numFmtId="0" fontId="8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21" fillId="0" borderId="1" applyNumberFormat="0" applyAlignment="0">
      <protection locked="0"/>
    </xf>
    <xf numFmtId="164" fontId="10" fillId="0" borderId="0" applyFont="0" applyFill="0" applyBorder="0" applyAlignment="0" applyProtection="0"/>
    <xf numFmtId="167" fontId="0" fillId="2" borderId="0">
      <alignment/>
      <protection locked="0"/>
    </xf>
    <xf numFmtId="0" fontId="11" fillId="0" borderId="0" applyFill="0" applyBorder="0" applyProtection="0">
      <alignment vertical="center"/>
    </xf>
    <xf numFmtId="166" fontId="0" fillId="2" borderId="0">
      <alignment/>
      <protection locked="0"/>
    </xf>
    <xf numFmtId="168" fontId="0" fillId="2" borderId="0">
      <alignment/>
      <protection locked="0"/>
    </xf>
    <xf numFmtId="0" fontId="12" fillId="0" borderId="0" applyNumberFormat="0" applyFill="0" applyBorder="0" applyAlignment="0" applyProtection="0"/>
    <xf numFmtId="0" fontId="21" fillId="3" borderId="1" applyNumberFormat="0" applyAlignment="0"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5" fillId="4" borderId="2" applyNumberFormat="0">
      <alignment horizontal="center" vertical="center"/>
      <protection/>
    </xf>
    <xf numFmtId="0" fontId="6" fillId="5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 horizontal="left" vertical="center"/>
      <protection/>
    </xf>
    <xf numFmtId="0" fontId="23" fillId="6" borderId="0" applyNumberFormat="0" applyBorder="0" applyAlignment="0">
      <protection/>
    </xf>
    <xf numFmtId="49" fontId="0" fillId="6" borderId="0" applyBorder="0">
      <alignment vertical="top"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 horizontal="left"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1" fillId="0" borderId="0">
      <alignment/>
      <protection/>
    </xf>
  </cellStyleXfs>
  <cellXfs count="199">
    <xf numFmtId="0" fontId="0" fillId="0" borderId="0" xfId="0" applyAlignment="1">
      <alignment horizontal="left" vertical="center"/>
    </xf>
    <xf numFmtId="0" fontId="0" fillId="7" borderId="4" xfId="61" applyFont="1" applyFill="1" applyBorder="1" applyAlignment="1" applyProtection="1">
      <alignment horizontal="center" vertical="center"/>
      <protection locked="0"/>
    </xf>
    <xf numFmtId="0" fontId="0" fillId="7" borderId="5" xfId="61" applyFont="1" applyFill="1" applyBorder="1" applyAlignment="1" applyProtection="1">
      <alignment horizontal="center" vertical="center"/>
      <protection locked="0"/>
    </xf>
    <xf numFmtId="0" fontId="29" fillId="8" borderId="4" xfId="61" applyFont="1" applyFill="1" applyBorder="1" applyAlignment="1" applyProtection="1">
      <alignment horizontal="center" vertical="center" wrapText="1"/>
      <protection/>
    </xf>
    <xf numFmtId="0" fontId="29" fillId="8" borderId="4" xfId="6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0" fillId="8" borderId="6" xfId="6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left" vertical="center"/>
    </xf>
    <xf numFmtId="0" fontId="60" fillId="0" borderId="0" xfId="53" applyProtection="1">
      <alignment/>
      <protection/>
    </xf>
    <xf numFmtId="49" fontId="0" fillId="0" borderId="0" xfId="51">
      <alignment vertical="top"/>
      <protection/>
    </xf>
    <xf numFmtId="0" fontId="26" fillId="0" borderId="0" xfId="0" applyFont="1" applyAlignment="1">
      <alignment/>
    </xf>
    <xf numFmtId="0" fontId="0" fillId="0" borderId="0" xfId="0" applyAlignment="1">
      <alignment/>
    </xf>
    <xf numFmtId="49" fontId="0" fillId="0" borderId="0" xfId="62" applyNumberFormat="1" applyFont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" fillId="0" borderId="0" xfId="0" applyFont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 inden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left" vertical="center" wrapText="1" indent="1"/>
      <protection/>
    </xf>
    <xf numFmtId="0" fontId="29" fillId="0" borderId="0" xfId="0" applyFont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right" vertical="center" wrapText="1" indent="1"/>
      <protection/>
    </xf>
    <xf numFmtId="0" fontId="29" fillId="0" borderId="0" xfId="0" applyFont="1" applyAlignment="1" applyProtection="1">
      <alignment horizontal="left" vertical="center" wrapText="1" indent="1"/>
      <protection/>
    </xf>
    <xf numFmtId="0" fontId="18" fillId="0" borderId="0" xfId="60" applyNumberFormat="1" applyFont="1" applyFill="1" applyAlignment="1" applyProtection="1">
      <alignment vertical="center"/>
      <protection/>
    </xf>
    <xf numFmtId="0" fontId="18" fillId="0" borderId="0" xfId="60" applyFont="1" applyFill="1" applyAlignment="1" applyProtection="1">
      <alignment horizontal="left" vertical="center"/>
      <protection/>
    </xf>
    <xf numFmtId="0" fontId="18" fillId="0" borderId="0" xfId="60" applyFont="1" applyAlignment="1" applyProtection="1">
      <alignment vertical="center"/>
      <protection/>
    </xf>
    <xf numFmtId="0" fontId="18" fillId="0" borderId="0" xfId="60" applyFont="1" applyAlignment="1" applyProtection="1">
      <alignment vertical="center" wrapText="1"/>
      <protection/>
    </xf>
    <xf numFmtId="0" fontId="18" fillId="0" borderId="0" xfId="60" applyFont="1" applyFill="1" applyAlignment="1" applyProtection="1">
      <alignment vertical="center"/>
      <protection/>
    </xf>
    <xf numFmtId="0" fontId="20" fillId="0" borderId="0" xfId="60" applyFont="1" applyAlignment="1" applyProtection="1">
      <alignment vertical="center"/>
      <protection/>
    </xf>
    <xf numFmtId="0" fontId="21" fillId="0" borderId="0" xfId="60" applyFont="1" applyAlignment="1" applyProtection="1">
      <alignment vertical="center" wrapText="1"/>
      <protection/>
    </xf>
    <xf numFmtId="0" fontId="21" fillId="8" borderId="0" xfId="62" applyFont="1" applyFill="1" applyBorder="1" applyAlignment="1" applyProtection="1">
      <alignment vertical="center" wrapText="1"/>
      <protection/>
    </xf>
    <xf numFmtId="0" fontId="19" fillId="8" borderId="0" xfId="62" applyFont="1" applyFill="1" applyBorder="1" applyAlignment="1" applyProtection="1">
      <alignment vertical="center" wrapText="1"/>
      <protection/>
    </xf>
    <xf numFmtId="14" fontId="18" fillId="8" borderId="0" xfId="67" applyNumberFormat="1" applyFont="1" applyFill="1" applyBorder="1" applyAlignment="1" applyProtection="1">
      <alignment horizontal="center" vertical="center"/>
      <protection/>
    </xf>
    <xf numFmtId="0" fontId="17" fillId="8" borderId="0" xfId="67" applyNumberFormat="1" applyFont="1" applyFill="1" applyBorder="1" applyAlignment="1" applyProtection="1">
      <alignment horizontal="center" vertical="center" wrapText="1"/>
      <protection/>
    </xf>
    <xf numFmtId="0" fontId="21" fillId="8" borderId="0" xfId="67" applyNumberFormat="1" applyFont="1" applyFill="1" applyBorder="1" applyAlignment="1" applyProtection="1">
      <alignment horizontal="center" vertical="center" wrapText="1"/>
      <protection/>
    </xf>
    <xf numFmtId="49" fontId="21" fillId="8" borderId="0" xfId="67" applyNumberFormat="1" applyFont="1" applyFill="1" applyBorder="1" applyAlignment="1" applyProtection="1">
      <alignment horizontal="center" vertical="center" wrapText="1"/>
      <protection/>
    </xf>
    <xf numFmtId="14" fontId="21" fillId="8" borderId="0" xfId="67" applyNumberFormat="1" applyFont="1" applyFill="1" applyBorder="1" applyAlignment="1" applyProtection="1">
      <alignment horizontal="center" vertical="center" wrapText="1"/>
      <protection/>
    </xf>
    <xf numFmtId="49" fontId="20" fillId="0" borderId="0" xfId="66" applyFont="1" applyAlignment="1" applyProtection="1">
      <alignment horizontal="center" vertical="center"/>
      <protection/>
    </xf>
    <xf numFmtId="0" fontId="18" fillId="0" borderId="0" xfId="60" applyFont="1" applyFill="1" applyBorder="1" applyAlignment="1" applyProtection="1">
      <alignment vertical="center"/>
      <protection/>
    </xf>
    <xf numFmtId="49" fontId="18" fillId="0" borderId="0" xfId="67" applyNumberFormat="1" applyFont="1" applyFill="1" applyBorder="1" applyAlignment="1" applyProtection="1">
      <alignment horizontal="left" vertical="center"/>
      <protection/>
    </xf>
    <xf numFmtId="0" fontId="21" fillId="0" borderId="0" xfId="60" applyFont="1" applyFill="1" applyAlignment="1" applyProtection="1">
      <alignment horizontal="center" vertical="center" wrapText="1"/>
      <protection/>
    </xf>
    <xf numFmtId="0" fontId="21" fillId="0" borderId="0" xfId="60" applyFont="1" applyFill="1" applyAlignment="1" applyProtection="1">
      <alignment vertical="center" wrapText="1"/>
      <protection/>
    </xf>
    <xf numFmtId="0" fontId="21" fillId="0" borderId="0" xfId="60" applyFont="1" applyAlignment="1" applyProtection="1">
      <alignment horizontal="center" vertical="center" wrapText="1"/>
      <protection/>
    </xf>
    <xf numFmtId="0" fontId="19" fillId="0" borderId="0" xfId="62" applyFont="1" applyFill="1" applyBorder="1" applyAlignment="1" applyProtection="1">
      <alignment vertical="center" wrapText="1"/>
      <protection/>
    </xf>
    <xf numFmtId="0" fontId="18" fillId="8" borderId="0" xfId="67" applyNumberFormat="1" applyFont="1" applyFill="1" applyBorder="1" applyAlignment="1" applyProtection="1">
      <alignment horizontal="center" vertical="center" wrapText="1"/>
      <protection/>
    </xf>
    <xf numFmtId="0" fontId="21" fillId="8" borderId="0" xfId="60" applyFont="1" applyFill="1" applyBorder="1" applyAlignment="1" applyProtection="1">
      <alignment horizontal="center" vertical="center" wrapText="1"/>
      <protection/>
    </xf>
    <xf numFmtId="0" fontId="21" fillId="8" borderId="0" xfId="62" applyFont="1" applyFill="1" applyBorder="1" applyAlignment="1" applyProtection="1">
      <alignment horizontal="center" vertical="center" wrapText="1"/>
      <protection/>
    </xf>
    <xf numFmtId="0" fontId="0" fillId="8" borderId="0" xfId="61" applyFont="1" applyFill="1" applyBorder="1" applyAlignment="1" applyProtection="1">
      <alignment horizontal="right" vertical="center" wrapText="1" indent="1"/>
      <protection/>
    </xf>
    <xf numFmtId="0" fontId="19" fillId="0" borderId="0" xfId="60" applyFont="1" applyBorder="1" applyAlignment="1" applyProtection="1">
      <alignment vertical="center" wrapText="1"/>
      <protection/>
    </xf>
    <xf numFmtId="49" fontId="0" fillId="8" borderId="0" xfId="61" applyNumberFormat="1" applyFont="1" applyFill="1" applyBorder="1" applyAlignment="1" applyProtection="1">
      <alignment horizontal="right" vertical="center" wrapText="1" indent="1"/>
      <protection/>
    </xf>
    <xf numFmtId="49" fontId="0" fillId="8" borderId="0" xfId="61" applyNumberFormat="1" applyFont="1" applyFill="1" applyBorder="1" applyAlignment="1" applyProtection="1">
      <alignment horizontal="right" vertical="center" wrapText="1" indent="1"/>
      <protection/>
    </xf>
    <xf numFmtId="0" fontId="0" fillId="8" borderId="0" xfId="61" applyFont="1" applyFill="1" applyBorder="1" applyAlignment="1" applyProtection="1">
      <alignment horizontal="right" vertical="center" wrapText="1" indent="1"/>
      <protection/>
    </xf>
    <xf numFmtId="49" fontId="0" fillId="0" borderId="0" xfId="62" applyNumberFormat="1" applyFont="1" applyFill="1" applyAlignment="1" applyProtection="1">
      <alignment vertical="center"/>
      <protection/>
    </xf>
    <xf numFmtId="0" fontId="29" fillId="0" borderId="0" xfId="64" applyFont="1" applyProtection="1">
      <alignment/>
      <protection/>
    </xf>
    <xf numFmtId="0" fontId="29" fillId="0" borderId="0" xfId="64" applyNumberFormat="1" applyFont="1" applyProtection="1">
      <alignment/>
      <protection/>
    </xf>
    <xf numFmtId="0" fontId="29" fillId="0" borderId="0" xfId="63" applyFont="1" applyProtection="1">
      <alignment/>
      <protection/>
    </xf>
    <xf numFmtId="49" fontId="29" fillId="0" borderId="0" xfId="64" applyNumberFormat="1" applyFont="1" applyProtection="1">
      <alignment/>
      <protection/>
    </xf>
    <xf numFmtId="0" fontId="29" fillId="0" borderId="0" xfId="64" applyFont="1" applyBorder="1" applyProtection="1">
      <alignment/>
      <protection/>
    </xf>
    <xf numFmtId="0" fontId="29" fillId="0" borderId="0" xfId="64" applyFont="1" applyFill="1" applyBorder="1" applyAlignment="1" applyProtection="1">
      <alignment vertical="center"/>
      <protection/>
    </xf>
    <xf numFmtId="0" fontId="32" fillId="0" borderId="0" xfId="64" applyFont="1" applyProtection="1">
      <alignment/>
      <protection/>
    </xf>
    <xf numFmtId="0" fontId="29" fillId="0" borderId="0" xfId="65" applyFont="1" applyProtection="1">
      <alignment/>
      <protection/>
    </xf>
    <xf numFmtId="49" fontId="29" fillId="0" borderId="0" xfId="65" applyNumberFormat="1" applyFont="1" applyProtection="1">
      <alignment/>
      <protection/>
    </xf>
    <xf numFmtId="0" fontId="30" fillId="0" borderId="0" xfId="64" applyFont="1" applyAlignment="1" applyProtection="1">
      <alignment horizontal="center" vertical="center"/>
      <protection/>
    </xf>
    <xf numFmtId="0" fontId="29" fillId="0" borderId="0" xfId="65" applyFont="1" applyBorder="1" applyAlignment="1" applyProtection="1">
      <alignment vertical="center"/>
      <protection/>
    </xf>
    <xf numFmtId="0" fontId="29" fillId="0" borderId="7" xfId="0" applyFont="1" applyBorder="1" applyAlignment="1" applyProtection="1">
      <alignment horizontal="right" vertical="center" wrapText="1" indent="1"/>
      <protection/>
    </xf>
    <xf numFmtId="0" fontId="29" fillId="0" borderId="7" xfId="0" applyFont="1" applyBorder="1" applyAlignment="1" applyProtection="1">
      <alignment horizontal="center" vertical="center" wrapText="1"/>
      <protection/>
    </xf>
    <xf numFmtId="0" fontId="29" fillId="0" borderId="7" xfId="0" applyFont="1" applyBorder="1" applyAlignment="1" applyProtection="1">
      <alignment horizontal="left" vertical="center" wrapText="1" indent="1"/>
      <protection/>
    </xf>
    <xf numFmtId="0" fontId="29" fillId="0" borderId="0" xfId="58" applyFont="1" applyProtection="1">
      <alignment/>
      <protection/>
    </xf>
    <xf numFmtId="0" fontId="0" fillId="0" borderId="0" xfId="0" applyAlignment="1" applyProtection="1">
      <alignment vertical="top"/>
      <protection/>
    </xf>
    <xf numFmtId="49" fontId="0" fillId="0" borderId="0" xfId="51" applyProtection="1">
      <alignment vertical="top"/>
      <protection/>
    </xf>
    <xf numFmtId="49" fontId="29" fillId="0" borderId="0" xfId="51" applyFont="1" applyBorder="1">
      <alignment vertical="top"/>
      <protection/>
    </xf>
    <xf numFmtId="0" fontId="32" fillId="0" borderId="0" xfId="64" applyFont="1" applyBorder="1" applyProtection="1">
      <alignment/>
      <protection/>
    </xf>
    <xf numFmtId="49" fontId="29" fillId="0" borderId="0" xfId="51" applyFont="1" applyBorder="1" applyAlignment="1">
      <alignment vertical="center"/>
      <protection/>
    </xf>
    <xf numFmtId="0" fontId="18" fillId="0" borderId="0" xfId="60" applyFont="1" applyBorder="1" applyAlignment="1" applyProtection="1">
      <alignment vertical="center" wrapText="1"/>
      <protection/>
    </xf>
    <xf numFmtId="0" fontId="0" fillId="0" borderId="0" xfId="61" applyFont="1" applyBorder="1" applyAlignment="1" applyProtection="1">
      <alignment horizontal="right" vertical="center"/>
      <protection/>
    </xf>
    <xf numFmtId="0" fontId="21" fillId="8" borderId="8" xfId="62" applyFont="1" applyFill="1" applyBorder="1" applyAlignment="1" applyProtection="1">
      <alignment vertical="center" wrapText="1"/>
      <protection/>
    </xf>
    <xf numFmtId="0" fontId="19" fillId="8" borderId="9" xfId="62" applyFont="1" applyFill="1" applyBorder="1" applyAlignment="1" applyProtection="1">
      <alignment vertical="center" wrapText="1"/>
      <protection/>
    </xf>
    <xf numFmtId="0" fontId="36" fillId="9" borderId="10" xfId="61" applyFont="1" applyFill="1" applyBorder="1" applyAlignment="1" applyProtection="1">
      <alignment horizontal="center" vertical="center"/>
      <protection/>
    </xf>
    <xf numFmtId="0" fontId="21" fillId="8" borderId="8" xfId="67" applyNumberFormat="1" applyFont="1" applyFill="1" applyBorder="1" applyAlignment="1" applyProtection="1">
      <alignment horizontal="center" wrapText="1"/>
      <protection/>
    </xf>
    <xf numFmtId="0" fontId="21" fillId="8" borderId="9" xfId="62" applyFont="1" applyFill="1" applyBorder="1" applyAlignment="1" applyProtection="1">
      <alignment horizontal="left" vertical="center" wrapText="1"/>
      <protection/>
    </xf>
    <xf numFmtId="14" fontId="21" fillId="8" borderId="9" xfId="67" applyNumberFormat="1" applyFont="1" applyFill="1" applyBorder="1" applyAlignment="1" applyProtection="1">
      <alignment horizontal="center" vertical="center" wrapText="1"/>
      <protection/>
    </xf>
    <xf numFmtId="49" fontId="36" fillId="9" borderId="10" xfId="61" applyNumberFormat="1" applyFont="1" applyFill="1" applyBorder="1" applyAlignment="1" applyProtection="1">
      <alignment horizontal="center" vertical="center" wrapText="1"/>
      <protection/>
    </xf>
    <xf numFmtId="0" fontId="21" fillId="8" borderId="9" xfId="60" applyFont="1" applyFill="1" applyBorder="1" applyAlignment="1" applyProtection="1">
      <alignment horizontal="center" vertical="center" wrapText="1"/>
      <protection/>
    </xf>
    <xf numFmtId="49" fontId="21" fillId="8" borderId="8" xfId="67" applyNumberFormat="1" applyFont="1" applyFill="1" applyBorder="1" applyAlignment="1" applyProtection="1">
      <alignment horizontal="center" vertical="center" wrapText="1"/>
      <protection/>
    </xf>
    <xf numFmtId="49" fontId="0" fillId="7" borderId="10" xfId="61" applyNumberFormat="1" applyFont="1" applyFill="1" applyBorder="1" applyAlignment="1" applyProtection="1">
      <alignment horizontal="center" vertical="center" wrapText="1"/>
      <protection locked="0"/>
    </xf>
    <xf numFmtId="0" fontId="30" fillId="0" borderId="8" xfId="68" applyFont="1" applyFill="1" applyBorder="1" applyAlignment="1" applyProtection="1">
      <alignment vertical="center"/>
      <protection/>
    </xf>
    <xf numFmtId="0" fontId="30" fillId="0" borderId="8" xfId="68" applyFont="1" applyFill="1" applyBorder="1" applyAlignment="1" applyProtection="1">
      <alignment vertical="center" wrapText="1"/>
      <protection/>
    </xf>
    <xf numFmtId="0" fontId="29" fillId="0" borderId="8" xfId="64" applyFont="1" applyFill="1" applyBorder="1" applyAlignment="1" applyProtection="1">
      <alignment vertical="center"/>
      <protection/>
    </xf>
    <xf numFmtId="0" fontId="29" fillId="0" borderId="0" xfId="51" applyNumberFormat="1" applyFont="1" applyBorder="1" applyAlignment="1">
      <alignment vertical="center"/>
      <protection/>
    </xf>
    <xf numFmtId="0" fontId="29" fillId="0" borderId="8" xfId="64" applyFont="1" applyBorder="1" applyProtection="1">
      <alignment/>
      <protection/>
    </xf>
    <xf numFmtId="49" fontId="29" fillId="0" borderId="0" xfId="51" applyFont="1" applyBorder="1" applyAlignment="1">
      <alignment horizontal="right" vertical="top"/>
      <protection/>
    </xf>
    <xf numFmtId="49" fontId="29" fillId="0" borderId="0" xfId="51" applyFont="1" applyBorder="1" applyAlignment="1">
      <alignment horizontal="right" vertical="center"/>
      <protection/>
    </xf>
    <xf numFmtId="0" fontId="29" fillId="0" borderId="0" xfId="65" applyFont="1" applyBorder="1" applyProtection="1">
      <alignment/>
      <protection/>
    </xf>
    <xf numFmtId="0" fontId="29" fillId="0" borderId="8" xfId="65" applyFont="1" applyBorder="1" applyProtection="1">
      <alignment/>
      <protection/>
    </xf>
    <xf numFmtId="0" fontId="29" fillId="0" borderId="10" xfId="65" applyFont="1" applyFill="1" applyBorder="1" applyAlignment="1" applyProtection="1">
      <alignment horizontal="center" vertical="center" wrapText="1"/>
      <protection/>
    </xf>
    <xf numFmtId="0" fontId="29" fillId="8" borderId="11" xfId="58" applyFont="1" applyFill="1" applyBorder="1" applyAlignment="1" applyProtection="1">
      <alignment horizontal="center" vertical="center"/>
      <protection/>
    </xf>
    <xf numFmtId="0" fontId="37" fillId="0" borderId="0" xfId="52" applyFont="1">
      <alignment/>
      <protection/>
    </xf>
    <xf numFmtId="0" fontId="38" fillId="0" borderId="0" xfId="52" applyFont="1" applyAlignment="1">
      <alignment vertical="center"/>
      <protection/>
    </xf>
    <xf numFmtId="0" fontId="37" fillId="10" borderId="0" xfId="52" applyFont="1" applyFill="1" applyProtection="1">
      <alignment/>
      <protection/>
    </xf>
    <xf numFmtId="0" fontId="37" fillId="0" borderId="0" xfId="52" applyFont="1" applyBorder="1">
      <alignment/>
      <protection/>
    </xf>
    <xf numFmtId="0" fontId="39" fillId="8" borderId="0" xfId="58" applyFont="1" applyFill="1" applyBorder="1" applyAlignment="1" applyProtection="1">
      <alignment horizontal="center" vertical="center"/>
      <protection/>
    </xf>
    <xf numFmtId="0" fontId="35" fillId="0" borderId="0" xfId="60" applyFont="1" applyAlignment="1" applyProtection="1">
      <alignment vertical="center" wrapText="1"/>
      <protection/>
    </xf>
    <xf numFmtId="49" fontId="0" fillId="0" borderId="0" xfId="51" applyFont="1" applyProtection="1">
      <alignment vertical="top"/>
      <protection/>
    </xf>
    <xf numFmtId="49" fontId="0" fillId="0" borderId="0" xfId="51" applyFont="1" applyProtection="1">
      <alignment vertical="top"/>
      <protection/>
    </xf>
    <xf numFmtId="0" fontId="18" fillId="0" borderId="0" xfId="64" applyFont="1" applyProtection="1">
      <alignment/>
      <protection/>
    </xf>
    <xf numFmtId="0" fontId="21" fillId="0" borderId="0" xfId="64" applyFont="1" applyProtection="1">
      <alignment/>
      <protection/>
    </xf>
    <xf numFmtId="0" fontId="21" fillId="0" borderId="0" xfId="64" applyFont="1" applyBorder="1" applyProtection="1">
      <alignment/>
      <protection/>
    </xf>
    <xf numFmtId="49" fontId="0" fillId="7" borderId="10" xfId="61" applyNumberFormat="1" applyFont="1" applyFill="1" applyBorder="1" applyAlignment="1" applyProtection="1">
      <alignment horizontal="center" vertical="center" wrapText="1"/>
      <protection locked="0"/>
    </xf>
    <xf numFmtId="0" fontId="29" fillId="8" borderId="0" xfId="61" applyFont="1" applyFill="1" applyBorder="1" applyAlignment="1" applyProtection="1">
      <alignment horizontal="right" vertical="center" wrapText="1" indent="1"/>
      <protection/>
    </xf>
    <xf numFmtId="0" fontId="0" fillId="0" borderId="0" xfId="54">
      <alignment horizontal="left" vertical="center"/>
      <protection/>
    </xf>
    <xf numFmtId="49" fontId="0" fillId="0" borderId="0" xfId="57" applyNumberFormat="1" applyFont="1" applyProtection="1">
      <alignment vertical="top"/>
      <protection/>
    </xf>
    <xf numFmtId="0" fontId="0" fillId="11" borderId="10" xfId="62" applyNumberFormat="1" applyFont="1" applyFill="1" applyBorder="1" applyAlignment="1" applyProtection="1">
      <alignment horizontal="center" vertical="center" wrapText="1"/>
      <protection/>
    </xf>
    <xf numFmtId="0" fontId="61" fillId="0" borderId="0" xfId="60" applyFont="1" applyAlignment="1" applyProtection="1">
      <alignment vertical="center" wrapText="1"/>
      <protection/>
    </xf>
    <xf numFmtId="0" fontId="40" fillId="0" borderId="8" xfId="61" applyNumberFormat="1" applyFont="1" applyFill="1" applyBorder="1" applyAlignment="1" applyProtection="1">
      <alignment horizontal="center" vertical="top" wrapText="1"/>
      <protection/>
    </xf>
    <xf numFmtId="0" fontId="29" fillId="7" borderId="10" xfId="61" applyFont="1" applyFill="1" applyBorder="1" applyAlignment="1" applyProtection="1">
      <alignment horizontal="center" vertical="center"/>
      <protection locked="0"/>
    </xf>
    <xf numFmtId="0" fontId="0" fillId="8" borderId="12" xfId="61" applyFont="1" applyFill="1" applyBorder="1" applyAlignment="1" applyProtection="1">
      <alignment horizontal="right" vertical="center" wrapText="1" indent="1"/>
      <protection/>
    </xf>
    <xf numFmtId="0" fontId="21" fillId="0" borderId="0" xfId="60" applyFont="1" applyBorder="1" applyAlignment="1" applyProtection="1">
      <alignment vertical="center" wrapText="1"/>
      <protection/>
    </xf>
    <xf numFmtId="0" fontId="21" fillId="0" borderId="6" xfId="60" applyFont="1" applyBorder="1" applyAlignment="1" applyProtection="1">
      <alignment vertical="center" wrapText="1"/>
      <protection/>
    </xf>
    <xf numFmtId="0" fontId="21" fillId="0" borderId="12" xfId="60" applyFont="1" applyBorder="1" applyAlignment="1" applyProtection="1">
      <alignment vertical="center" wrapText="1"/>
      <protection/>
    </xf>
    <xf numFmtId="49" fontId="41" fillId="0" borderId="6" xfId="0" applyNumberFormat="1" applyFont="1" applyFill="1" applyBorder="1" applyAlignment="1" applyProtection="1">
      <alignment horizontal="left"/>
      <protection/>
    </xf>
    <xf numFmtId="49" fontId="41" fillId="0" borderId="12" xfId="0" applyNumberFormat="1" applyFont="1" applyFill="1" applyBorder="1" applyAlignment="1" applyProtection="1">
      <alignment horizontal="left" vertical="center"/>
      <protection/>
    </xf>
    <xf numFmtId="0" fontId="0" fillId="8" borderId="8" xfId="61" applyFont="1" applyFill="1" applyBorder="1" applyAlignment="1" applyProtection="1">
      <alignment horizontal="center" vertical="center" wrapText="1"/>
      <protection/>
    </xf>
    <xf numFmtId="49" fontId="21" fillId="8" borderId="6" xfId="67" applyNumberFormat="1" applyFont="1" applyFill="1" applyBorder="1" applyAlignment="1" applyProtection="1">
      <alignment horizontal="center" vertical="center" wrapText="1"/>
      <protection/>
    </xf>
    <xf numFmtId="14" fontId="21" fillId="8" borderId="6" xfId="67" applyNumberFormat="1" applyFont="1" applyFill="1" applyBorder="1" applyAlignment="1" applyProtection="1">
      <alignment horizontal="center" vertical="center" wrapText="1"/>
      <protection/>
    </xf>
    <xf numFmtId="49" fontId="0" fillId="9" borderId="4" xfId="61" applyNumberFormat="1" applyFont="1" applyFill="1" applyBorder="1" applyAlignment="1" applyProtection="1">
      <alignment horizontal="center" vertical="center" wrapText="1"/>
      <protection/>
    </xf>
    <xf numFmtId="49" fontId="0" fillId="0" borderId="0" xfId="59">
      <alignment vertical="top"/>
      <protection/>
    </xf>
    <xf numFmtId="0" fontId="34" fillId="0" borderId="0" xfId="64" applyFont="1" applyProtection="1">
      <alignment/>
      <protection/>
    </xf>
    <xf numFmtId="0" fontId="34" fillId="0" borderId="0" xfId="64" applyFont="1" applyBorder="1" applyProtection="1">
      <alignment/>
      <protection/>
    </xf>
    <xf numFmtId="0" fontId="33" fillId="0" borderId="10" xfId="64" applyFont="1" applyBorder="1" applyAlignment="1" applyProtection="1">
      <alignment horizontal="center" vertical="center" wrapText="1"/>
      <protection/>
    </xf>
    <xf numFmtId="0" fontId="33" fillId="0" borderId="5" xfId="64" applyFont="1" applyBorder="1" applyAlignment="1" applyProtection="1">
      <alignment horizontal="center" vertical="center" wrapText="1"/>
      <protection/>
    </xf>
    <xf numFmtId="0" fontId="29" fillId="0" borderId="9" xfId="65" applyFont="1" applyBorder="1" applyProtection="1">
      <alignment/>
      <protection/>
    </xf>
    <xf numFmtId="0" fontId="33" fillId="0" borderId="10" xfId="65" applyFont="1" applyBorder="1" applyAlignment="1" applyProtection="1">
      <alignment horizontal="center" vertical="center"/>
      <protection/>
    </xf>
    <xf numFmtId="4" fontId="29" fillId="0" borderId="10" xfId="51" applyNumberFormat="1" applyFont="1" applyFill="1" applyBorder="1" applyAlignment="1">
      <alignment horizontal="center" vertical="center" wrapText="1"/>
      <protection/>
    </xf>
    <xf numFmtId="168" fontId="29" fillId="0" borderId="10" xfId="51" applyNumberFormat="1" applyFont="1" applyFill="1" applyBorder="1" applyAlignment="1" applyProtection="1">
      <alignment horizontal="right" vertical="center" wrapText="1"/>
      <protection/>
    </xf>
    <xf numFmtId="0" fontId="29" fillId="0" borderId="10" xfId="64" applyFont="1" applyBorder="1" applyAlignment="1" applyProtection="1">
      <alignment horizontal="center" vertical="center" wrapText="1"/>
      <protection/>
    </xf>
    <xf numFmtId="0" fontId="29" fillId="0" borderId="10" xfId="65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2" fontId="62" fillId="0" borderId="0" xfId="61" applyNumberFormat="1" applyFont="1" applyFill="1" applyBorder="1" applyAlignment="1" applyProtection="1">
      <alignment horizontal="center" vertical="center"/>
      <protection/>
    </xf>
    <xf numFmtId="49" fontId="61" fillId="0" borderId="0" xfId="60" applyNumberFormat="1" applyFont="1" applyAlignment="1" applyProtection="1">
      <alignment vertical="center" wrapText="1"/>
      <protection/>
    </xf>
    <xf numFmtId="49" fontId="0" fillId="0" borderId="0" xfId="62" applyNumberFormat="1" applyFont="1" applyAlignment="1" applyProtection="1">
      <alignment vertical="center"/>
      <protection/>
    </xf>
    <xf numFmtId="49" fontId="0" fillId="0" borderId="0" xfId="62" applyNumberFormat="1" applyFont="1" applyFill="1" applyAlignment="1" applyProtection="1">
      <alignment vertical="center"/>
      <protection/>
    </xf>
    <xf numFmtId="0" fontId="21" fillId="8" borderId="9" xfId="60" applyFont="1" applyFill="1" applyBorder="1" applyAlignment="1" applyProtection="1">
      <alignment horizontal="left" vertical="center"/>
      <protection/>
    </xf>
    <xf numFmtId="49" fontId="41" fillId="0" borderId="6" xfId="0" applyNumberFormat="1" applyFont="1" applyFill="1" applyBorder="1" applyAlignment="1" applyProtection="1">
      <alignment horizontal="left" vertical="center"/>
      <protection/>
    </xf>
    <xf numFmtId="49" fontId="0" fillId="8" borderId="4" xfId="61" applyNumberFormat="1" applyFont="1" applyFill="1" applyBorder="1" applyAlignment="1" applyProtection="1">
      <alignment horizontal="center" vertical="center" wrapText="1"/>
      <protection/>
    </xf>
    <xf numFmtId="49" fontId="29" fillId="0" borderId="10" xfId="51" applyFont="1" applyFill="1" applyBorder="1" applyAlignment="1" applyProtection="1">
      <alignment horizontal="center" vertical="center" wrapText="1"/>
      <protection/>
    </xf>
    <xf numFmtId="49" fontId="29" fillId="0" borderId="5" xfId="51" applyFont="1" applyFill="1" applyBorder="1" applyAlignment="1" applyProtection="1">
      <alignment horizontal="center" vertical="center" wrapText="1"/>
      <protection/>
    </xf>
    <xf numFmtId="49" fontId="29" fillId="0" borderId="10" xfId="51" applyFont="1" applyBorder="1" applyAlignment="1">
      <alignment horizontal="center" vertical="center" wrapText="1"/>
      <protection/>
    </xf>
    <xf numFmtId="49" fontId="29" fillId="0" borderId="5" xfId="51" applyFont="1" applyBorder="1" applyAlignment="1">
      <alignment horizontal="center" vertical="center" wrapText="1"/>
      <protection/>
    </xf>
    <xf numFmtId="0" fontId="61" fillId="8" borderId="9" xfId="62" applyFont="1" applyFill="1" applyBorder="1" applyAlignment="1" applyProtection="1">
      <alignment horizontal="center" vertical="center" wrapText="1"/>
      <protection/>
    </xf>
    <xf numFmtId="0" fontId="61" fillId="8" borderId="0" xfId="67" applyNumberFormat="1" applyFont="1" applyFill="1" applyBorder="1" applyAlignment="1" applyProtection="1">
      <alignment horizontal="center" vertical="center" wrapText="1"/>
      <protection/>
    </xf>
    <xf numFmtId="49" fontId="29" fillId="2" borderId="4" xfId="58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51" applyFont="1" applyFill="1" applyBorder="1" applyAlignment="1" applyProtection="1">
      <alignment horizontal="center" vertical="center" wrapText="1"/>
      <protection/>
    </xf>
    <xf numFmtId="49" fontId="0" fillId="7" borderId="10" xfId="62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51" applyNumberFormat="1" applyFont="1" applyBorder="1" applyAlignment="1">
      <alignment horizontal="left" vertical="center" wrapText="1" indent="1"/>
      <protection/>
    </xf>
    <xf numFmtId="0" fontId="29" fillId="0" borderId="10" xfId="51" applyNumberFormat="1" applyFont="1" applyBorder="1" applyAlignment="1">
      <alignment horizontal="left" vertical="center" wrapText="1" indent="2"/>
      <protection/>
    </xf>
    <xf numFmtId="0" fontId="29" fillId="0" borderId="10" xfId="51" applyNumberFormat="1" applyFont="1" applyFill="1" applyBorder="1" applyAlignment="1" applyProtection="1">
      <alignment horizontal="left" vertical="center" wrapText="1" indent="1"/>
      <protection/>
    </xf>
    <xf numFmtId="0" fontId="29" fillId="12" borderId="10" xfId="51" applyNumberFormat="1" applyFont="1" applyFill="1" applyBorder="1" applyAlignment="1" applyProtection="1">
      <alignment vertical="center" wrapText="1"/>
      <protection/>
    </xf>
    <xf numFmtId="0" fontId="29" fillId="12" borderId="10" xfId="51" applyNumberFormat="1" applyFont="1" applyFill="1" applyBorder="1" applyAlignment="1">
      <alignment vertical="center" wrapText="1"/>
      <protection/>
    </xf>
    <xf numFmtId="49" fontId="29" fillId="12" borderId="10" xfId="51" applyFont="1" applyFill="1" applyBorder="1" applyAlignment="1">
      <alignment horizontal="center" vertical="center" wrapText="1"/>
      <protection/>
    </xf>
    <xf numFmtId="0" fontId="29" fillId="12" borderId="10" xfId="51" applyNumberFormat="1" applyFont="1" applyFill="1" applyBorder="1" applyAlignment="1">
      <alignment horizontal="left" vertical="center" wrapText="1"/>
      <protection/>
    </xf>
    <xf numFmtId="49" fontId="29" fillId="12" borderId="10" xfId="51" applyFont="1" applyFill="1" applyBorder="1" applyAlignment="1" applyProtection="1">
      <alignment horizontal="center" vertical="center" wrapText="1"/>
      <protection/>
    </xf>
    <xf numFmtId="169" fontId="29" fillId="0" borderId="10" xfId="51" applyNumberFormat="1" applyFont="1" applyFill="1" applyBorder="1" applyAlignment="1" applyProtection="1">
      <alignment horizontal="right" vertical="center" wrapText="1"/>
      <protection/>
    </xf>
    <xf numFmtId="0" fontId="29" fillId="0" borderId="10" xfId="51" applyNumberFormat="1" applyFont="1" applyBorder="1" applyAlignment="1" applyProtection="1">
      <alignment vertical="center" wrapText="1"/>
      <protection/>
    </xf>
    <xf numFmtId="49" fontId="29" fillId="0" borderId="10" xfId="51" applyFont="1" applyBorder="1" applyAlignment="1" applyProtection="1">
      <alignment horizontal="center" vertical="center" wrapText="1"/>
      <protection/>
    </xf>
    <xf numFmtId="4" fontId="29" fillId="0" borderId="10" xfId="51" applyNumberFormat="1" applyFont="1" applyFill="1" applyBorder="1" applyAlignment="1" applyProtection="1">
      <alignment horizontal="center" vertical="center" wrapText="1"/>
      <protection/>
    </xf>
    <xf numFmtId="166" fontId="29" fillId="9" borderId="10" xfId="64" applyNumberFormat="1" applyFont="1" applyFill="1" applyBorder="1" applyAlignment="1" applyProtection="1">
      <alignment horizontal="right" vertical="center"/>
      <protection/>
    </xf>
    <xf numFmtId="166" fontId="29" fillId="9" borderId="5" xfId="64" applyNumberFormat="1" applyFont="1" applyFill="1" applyBorder="1" applyAlignment="1" applyProtection="1">
      <alignment horizontal="right" vertical="center"/>
      <protection/>
    </xf>
    <xf numFmtId="166" fontId="29" fillId="9" borderId="10" xfId="64" applyNumberFormat="1" applyFont="1" applyFill="1" applyBorder="1" applyAlignment="1" applyProtection="1">
      <alignment horizontal="right" vertical="center" wrapText="1"/>
      <protection/>
    </xf>
    <xf numFmtId="166" fontId="29" fillId="9" borderId="5" xfId="64" applyNumberFormat="1" applyFont="1" applyFill="1" applyBorder="1" applyAlignment="1" applyProtection="1">
      <alignment horizontal="right" vertical="center" wrapText="1"/>
      <protection/>
    </xf>
    <xf numFmtId="166" fontId="63" fillId="13" borderId="10" xfId="64" applyNumberFormat="1" applyFont="1" applyFill="1" applyBorder="1" applyAlignment="1" applyProtection="1">
      <alignment horizontal="right" vertical="center" wrapText="1"/>
      <protection locked="0"/>
    </xf>
    <xf numFmtId="166" fontId="63" fillId="13" borderId="5" xfId="64" applyNumberFormat="1" applyFont="1" applyFill="1" applyBorder="1" applyAlignment="1" applyProtection="1">
      <alignment horizontal="right" vertical="center" wrapText="1"/>
      <protection locked="0"/>
    </xf>
    <xf numFmtId="166" fontId="29" fillId="2" borderId="10" xfId="64" applyNumberFormat="1" applyFont="1" applyFill="1" applyBorder="1" applyAlignment="1" applyProtection="1">
      <alignment horizontal="right" vertical="center" wrapText="1"/>
      <protection locked="0"/>
    </xf>
    <xf numFmtId="166" fontId="29" fillId="9" borderId="4" xfId="64" applyNumberFormat="1" applyFont="1" applyFill="1" applyBorder="1" applyAlignment="1" applyProtection="1">
      <alignment horizontal="right" vertical="center" wrapText="1"/>
      <protection/>
    </xf>
    <xf numFmtId="166" fontId="63" fillId="2" borderId="10" xfId="64" applyNumberFormat="1" applyFont="1" applyFill="1" applyBorder="1" applyAlignment="1" applyProtection="1">
      <alignment horizontal="right" vertical="center" wrapText="1"/>
      <protection locked="0"/>
    </xf>
    <xf numFmtId="166" fontId="36" fillId="0" borderId="10" xfId="64" applyNumberFormat="1" applyFont="1" applyFill="1" applyBorder="1" applyAlignment="1" applyProtection="1">
      <alignment horizontal="center"/>
      <protection/>
    </xf>
    <xf numFmtId="166" fontId="29" fillId="0" borderId="10" xfId="64" applyNumberFormat="1" applyFont="1" applyFill="1" applyBorder="1" applyAlignment="1" applyProtection="1">
      <alignment horizontal="right"/>
      <protection/>
    </xf>
    <xf numFmtId="166" fontId="29" fillId="0" borderId="5" xfId="64" applyNumberFormat="1" applyFont="1" applyFill="1" applyBorder="1" applyAlignment="1" applyProtection="1">
      <alignment horizontal="right"/>
      <protection/>
    </xf>
    <xf numFmtId="166" fontId="29" fillId="9" borderId="10" xfId="51" applyNumberFormat="1" applyFont="1" applyFill="1" applyBorder="1" applyAlignment="1" applyProtection="1">
      <alignment horizontal="right" vertical="center" wrapText="1"/>
      <protection/>
    </xf>
    <xf numFmtId="166" fontId="29" fillId="2" borderId="10" xfId="51" applyNumberFormat="1" applyFont="1" applyFill="1" applyBorder="1" applyAlignment="1" applyProtection="1">
      <alignment horizontal="right" vertical="center" wrapText="1"/>
      <protection locked="0"/>
    </xf>
    <xf numFmtId="166" fontId="63" fillId="13" borderId="10" xfId="51" applyNumberFormat="1" applyFont="1" applyFill="1" applyBorder="1" applyAlignment="1" applyProtection="1">
      <alignment horizontal="right" vertical="center" wrapText="1"/>
      <protection locked="0"/>
    </xf>
    <xf numFmtId="0" fontId="29" fillId="0" borderId="10" xfId="51" applyNumberFormat="1" applyFont="1" applyFill="1" applyBorder="1" applyAlignment="1">
      <alignment horizontal="left" vertical="center" wrapText="1" indent="1"/>
      <protection/>
    </xf>
    <xf numFmtId="49" fontId="29" fillId="0" borderId="10" xfId="51" applyFont="1" applyFill="1" applyBorder="1" applyAlignment="1">
      <alignment horizontal="center" vertical="center" wrapText="1"/>
      <protection/>
    </xf>
    <xf numFmtId="166" fontId="63" fillId="9" borderId="10" xfId="64" applyNumberFormat="1" applyFont="1" applyFill="1" applyBorder="1" applyAlignment="1" applyProtection="1">
      <alignment horizontal="right" vertical="center" wrapText="1"/>
      <protection/>
    </xf>
    <xf numFmtId="166" fontId="63" fillId="9" borderId="5" xfId="64" applyNumberFormat="1" applyFont="1" applyFill="1" applyBorder="1" applyAlignment="1" applyProtection="1">
      <alignment horizontal="right" vertical="center" wrapText="1"/>
      <protection/>
    </xf>
    <xf numFmtId="166" fontId="63" fillId="2" borderId="10" xfId="51" applyNumberFormat="1" applyFont="1" applyFill="1" applyBorder="1" applyAlignment="1" applyProtection="1">
      <alignment horizontal="right" vertical="center" wrapText="1"/>
      <protection locked="0"/>
    </xf>
    <xf numFmtId="22" fontId="29" fillId="0" borderId="0" xfId="0" applyNumberFormat="1" applyFont="1" applyAlignment="1" applyProtection="1">
      <alignment horizontal="right" vertical="center" wrapText="1" indent="1"/>
      <protection/>
    </xf>
    <xf numFmtId="0" fontId="0" fillId="0" borderId="13" xfId="68" applyFont="1" applyBorder="1" applyAlignment="1">
      <alignment horizontal="center" vertical="center" wrapText="1"/>
      <protection/>
    </xf>
    <xf numFmtId="0" fontId="0" fillId="0" borderId="13" xfId="68" applyFont="1" applyBorder="1" applyAlignment="1">
      <alignment horizontal="center" vertical="center" wrapText="1"/>
      <protection/>
    </xf>
    <xf numFmtId="0" fontId="29" fillId="0" borderId="8" xfId="64" applyFont="1" applyBorder="1" applyAlignment="1" applyProtection="1">
      <alignment horizontal="left" vertical="center"/>
      <protection/>
    </xf>
    <xf numFmtId="49" fontId="29" fillId="0" borderId="10" xfId="51" applyFont="1" applyFill="1" applyBorder="1" applyAlignment="1" applyProtection="1">
      <alignment horizontal="center" vertical="center" wrapText="1"/>
      <protection/>
    </xf>
    <xf numFmtId="49" fontId="29" fillId="0" borderId="10" xfId="51" applyFont="1" applyBorder="1" applyAlignment="1">
      <alignment horizontal="center" vertical="center" wrapText="1"/>
      <protection/>
    </xf>
    <xf numFmtId="49" fontId="29" fillId="0" borderId="5" xfId="51" applyFont="1" applyBorder="1" applyAlignment="1">
      <alignment horizontal="center" vertical="center" wrapText="1"/>
      <protection/>
    </xf>
    <xf numFmtId="49" fontId="29" fillId="0" borderId="5" xfId="51" applyFont="1" applyFill="1" applyBorder="1" applyAlignment="1" applyProtection="1">
      <alignment horizontal="center" vertical="center" wrapText="1"/>
      <protection/>
    </xf>
    <xf numFmtId="0" fontId="29" fillId="0" borderId="0" xfId="64" applyFont="1" applyBorder="1" applyAlignment="1" applyProtection="1">
      <alignment horizontal="left" vertical="center"/>
      <protection/>
    </xf>
  </cellXfs>
  <cellStyles count="5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1" xfId="32"/>
    <cellStyle name="Currency2" xfId="33"/>
    <cellStyle name="currency3" xfId="34"/>
    <cellStyle name="currency4" xfId="35"/>
    <cellStyle name="Followed Hyperlink" xfId="36"/>
    <cellStyle name="Header 3" xfId="37"/>
    <cellStyle name="Hyperlink" xfId="38"/>
    <cellStyle name="normal" xfId="39"/>
    <cellStyle name="Normal1" xfId="40"/>
    <cellStyle name="Normal2" xfId="41"/>
    <cellStyle name="Percent1" xfId="42"/>
    <cellStyle name="Title 4" xfId="43"/>
    <cellStyle name="Ввод " xfId="44"/>
    <cellStyle name="Hyperlink" xfId="45"/>
    <cellStyle name="Гиперссылка 2 2 2" xfId="46"/>
    <cellStyle name="Гиперссылка 4 6" xfId="47"/>
    <cellStyle name="Гиперссылка 5" xfId="48"/>
    <cellStyle name="Заголовок" xfId="49"/>
    <cellStyle name="ЗаголовокСтолбца" xfId="50"/>
    <cellStyle name="Обычный 10" xfId="51"/>
    <cellStyle name="Обычный 11" xfId="52"/>
    <cellStyle name="Обычный 12 3 2" xfId="53"/>
    <cellStyle name="Обычный 2" xfId="54"/>
    <cellStyle name="Обычный 2 14" xfId="55"/>
    <cellStyle name="Обычный 3 3 2" xfId="56"/>
    <cellStyle name="Обычный_46EE(v6.1.1)" xfId="57"/>
    <cellStyle name="Обычный_MINENERGO.340.PRIL79(v0.1)" xfId="58"/>
    <cellStyle name="Обычный_PASSPORT.TEPLO.PROIZV.2016(v1.0)" xfId="59"/>
    <cellStyle name="Обычный_PRIL1.ELECTR" xfId="60"/>
    <cellStyle name="Обычный_SIMPLE_1_massive2" xfId="61"/>
    <cellStyle name="Обычный_ЖКУ_проект3" xfId="62"/>
    <cellStyle name="Обычный_Полезный отпуск электроэнергии и мощности, реализуемой по нерегулируемым ценам" xfId="63"/>
    <cellStyle name="Обычный_Полезный отпуск электроэнергии и мощности, реализуемой по регулируемым ценам" xfId="64"/>
    <cellStyle name="Обычный_Продажа" xfId="65"/>
    <cellStyle name="Обычный_Стандарт(v0.3)" xfId="66"/>
    <cellStyle name="Обычный_форма 1 водопровод для орг_CALC.KV.4.78(v1.0)" xfId="67"/>
    <cellStyle name="Обычный_Шаблон по источникам для Модуля Реестр (2)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54</xdr:row>
      <xdr:rowOff>47625</xdr:rowOff>
    </xdr:from>
    <xdr:to>
      <xdr:col>7</xdr:col>
      <xdr:colOff>0</xdr:colOff>
      <xdr:row>62</xdr:row>
      <xdr:rowOff>85725</xdr:rowOff>
    </xdr:to>
    <xdr:grpSp>
      <xdr:nvGrpSpPr>
        <xdr:cNvPr id="1" name="Группа 12"/>
        <xdr:cNvGrpSpPr>
          <a:grpSpLocks/>
        </xdr:cNvGrpSpPr>
      </xdr:nvGrpSpPr>
      <xdr:grpSpPr>
        <a:xfrm>
          <a:off x="114300" y="8610600"/>
          <a:ext cx="7096125" cy="1333500"/>
          <a:chOff x="8029572" y="1543048"/>
          <a:chExt cx="7234016" cy="1333503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8029572" y="1543048"/>
            <a:ext cx="4504983" cy="13335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Предоставляют: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юридические лица,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кроме субъектов малого предпринимательства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- поставщики электрической энергии (мощности) оптового и розничного рынков электроэнергии (мощности); гарантирующие поставщики электрической энергии (мощности); потребители-субъекты оптового рынка электроэнергии (мощности); энергосбытовые и энергоснабжающие организации; участники оптового рынка электроэнергии (мощности), в отношении которых не приняты балансовые решения: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- Федеральной антимонопольной службе по установленному адресу
</a:t>
            </a:r>
          </a:p>
        </xdr:txBody>
      </xdr:sp>
      <xdr:sp>
        <xdr:nvSpPr>
          <xdr:cNvPr id="3" name="TextBox 6"/>
          <xdr:cNvSpPr txBox="1">
            <a:spLocks noChangeArrowheads="1"/>
          </xdr:cNvSpPr>
        </xdr:nvSpPr>
        <xdr:spPr>
          <a:xfrm>
            <a:off x="12603279" y="1543048"/>
            <a:ext cx="2660309" cy="13335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Сроки предоставления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: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5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числа после отчетного месяца, 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5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февраля - за отчетный год</a:t>
            </a:r>
          </a:p>
        </xdr:txBody>
      </xdr:sp>
    </xdr:grpSp>
    <xdr:clientData/>
  </xdr:twoCellAnchor>
  <xdr:twoCellAnchor>
    <xdr:from>
      <xdr:col>3</xdr:col>
      <xdr:colOff>114300</xdr:colOff>
      <xdr:row>8</xdr:row>
      <xdr:rowOff>47625</xdr:rowOff>
    </xdr:from>
    <xdr:to>
      <xdr:col>5</xdr:col>
      <xdr:colOff>1543050</xdr:colOff>
      <xdr:row>13</xdr:row>
      <xdr:rowOff>142875</xdr:rowOff>
    </xdr:to>
    <xdr:grpSp>
      <xdr:nvGrpSpPr>
        <xdr:cNvPr id="4" name="Группа 10"/>
        <xdr:cNvGrpSpPr>
          <a:grpSpLocks/>
        </xdr:cNvGrpSpPr>
      </xdr:nvGrpSpPr>
      <xdr:grpSpPr>
        <a:xfrm>
          <a:off x="114300" y="485775"/>
          <a:ext cx="2095500" cy="1171575"/>
          <a:chOff x="13888291" y="2943225"/>
          <a:chExt cx="2578773" cy="1219200"/>
        </a:xfrm>
        <a:solidFill>
          <a:srgbClr val="FFFFFF"/>
        </a:solidFill>
      </xdr:grpSpPr>
      <xdr:grpSp>
        <xdr:nvGrpSpPr>
          <xdr:cNvPr id="5" name="Группа 5"/>
          <xdr:cNvGrpSpPr>
            <a:grpSpLocks/>
          </xdr:cNvGrpSpPr>
        </xdr:nvGrpSpPr>
        <xdr:grpSpPr>
          <a:xfrm>
            <a:off x="14355049" y="3219374"/>
            <a:ext cx="1680071" cy="943051"/>
            <a:chOff x="10668371" y="2209800"/>
            <a:chExt cx="1647267" cy="942975"/>
          </a:xfrm>
          <a:solidFill>
            <a:srgbClr val="FFFFFF"/>
          </a:solidFill>
        </xdr:grpSpPr>
        <xdr:sp>
          <xdr:nvSpPr>
            <xdr:cNvPr id="6" name="TextBox 7"/>
            <xdr:cNvSpPr txBox="1">
              <a:spLocks noChangeArrowheads="1"/>
            </xdr:cNvSpPr>
          </xdr:nvSpPr>
          <xdr:spPr>
            <a:xfrm>
              <a:off x="10668371" y="2886149"/>
              <a:ext cx="1647267" cy="266626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Месячная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,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годовая</a:t>
              </a:r>
            </a:p>
          </xdr:txBody>
        </xdr:sp>
        <xdr:sp>
          <xdr:nvSpPr>
            <xdr:cNvPr id="7" name="TextBox 8"/>
            <xdr:cNvSpPr txBox="1">
              <a:spLocks noChangeArrowheads="1"/>
            </xdr:cNvSpPr>
          </xdr:nvSpPr>
          <xdr:spPr>
            <a:xfrm>
              <a:off x="10668371" y="2209800"/>
              <a:ext cx="1647267" cy="638158"/>
            </a:xfrm>
            <a:prstGeom prst="rect">
              <a:avLst/>
            </a:prstGeom>
            <a:noFill/>
            <a:ln w="12700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Приказ Росстата:
Об утверждении формы 
от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02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.0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.201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№ 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477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
</a:t>
              </a:r>
            </a:p>
          </xdr:txBody>
        </xdr:sp>
      </xdr:grpSp>
      <xdr:sp>
        <xdr:nvSpPr>
          <xdr:cNvPr id="8" name="TextBox 11"/>
          <xdr:cNvSpPr txBox="1">
            <a:spLocks noChangeArrowheads="1"/>
          </xdr:cNvSpPr>
        </xdr:nvSpPr>
        <xdr:spPr>
          <a:xfrm>
            <a:off x="13888291" y="2943225"/>
            <a:ext cx="2578773" cy="26670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Форма № 46-ЭЭ (полезный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отпуск)</a:t>
            </a:r>
          </a:p>
        </xdr:txBody>
      </xdr:sp>
    </xdr:grpSp>
    <xdr:clientData/>
  </xdr:twoCellAnchor>
  <xdr:twoCellAnchor editAs="oneCell">
    <xdr:from>
      <xdr:col>7</xdr:col>
      <xdr:colOff>9525</xdr:colOff>
      <xdr:row>16</xdr:row>
      <xdr:rowOff>0</xdr:rowOff>
    </xdr:from>
    <xdr:to>
      <xdr:col>7</xdr:col>
      <xdr:colOff>333375</xdr:colOff>
      <xdr:row>17</xdr:row>
      <xdr:rowOff>76200</xdr:rowOff>
    </xdr:to>
    <xdr:pic macro="[0]!modButton.cmdUpdateReestrOrg_Click_Handler">
      <xdr:nvPicPr>
        <xdr:cNvPr id="9" name="cmdRefreshOrg" descr="icon1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85737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219075</xdr:rowOff>
    </xdr:from>
    <xdr:to>
      <xdr:col>5</xdr:col>
      <xdr:colOff>323850</xdr:colOff>
      <xdr:row>19</xdr:row>
      <xdr:rowOff>200025</xdr:rowOff>
    </xdr:to>
    <xdr:grpSp>
      <xdr:nvGrpSpPr>
        <xdr:cNvPr id="10" name="Группа 4"/>
        <xdr:cNvGrpSpPr>
          <a:grpSpLocks/>
        </xdr:cNvGrpSpPr>
      </xdr:nvGrpSpPr>
      <xdr:grpSpPr>
        <a:xfrm>
          <a:off x="0" y="2324100"/>
          <a:ext cx="990600" cy="476250"/>
          <a:chOff x="295276" y="2495550"/>
          <a:chExt cx="990600" cy="476250"/>
        </a:xfrm>
        <a:solidFill>
          <a:srgbClr val="FFFFFF"/>
        </a:solidFill>
      </xdr:grpSpPr>
      <xdr:sp>
        <xdr:nvSpPr>
          <xdr:cNvPr id="11" name="lblNDS"/>
          <xdr:cNvSpPr txBox="1">
            <a:spLocks noChangeArrowheads="1"/>
          </xdr:cNvSpPr>
        </xdr:nvSpPr>
        <xdr:spPr>
          <a:xfrm>
            <a:off x="295276" y="2495550"/>
            <a:ext cx="990600" cy="2476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Ставка НДС, %</a:t>
            </a:r>
          </a:p>
        </xdr:txBody>
      </xdr:sp>
      <xdr:sp>
        <xdr:nvSpPr>
          <xdr:cNvPr id="12" name="valNDS"/>
          <xdr:cNvSpPr txBox="1">
            <a:spLocks noChangeArrowheads="1"/>
          </xdr:cNvSpPr>
        </xdr:nvSpPr>
        <xdr:spPr>
          <a:xfrm>
            <a:off x="390621" y="2733675"/>
            <a:ext cx="790499" cy="2381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18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523875</xdr:colOff>
      <xdr:row>2</xdr:row>
      <xdr:rowOff>38100</xdr:rowOff>
    </xdr:to>
    <xdr:pic macro="[0]!AllSheetsInThisWorkbook.MakeList">
      <xdr:nvPicPr>
        <xdr:cNvPr id="1" name="Рисунок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24225" y="7620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31"/>
  <sheetViews>
    <sheetView showGridLines="0" showRowColHeaders="0" zoomScalePageLayoutView="0" workbookViewId="0" topLeftCell="B1">
      <selection activeCell="A1" sqref="A1"/>
    </sheetView>
  </sheetViews>
  <sheetFormatPr defaultColWidth="9.140625" defaultRowHeight="11.25"/>
  <cols>
    <col min="1" max="1" width="21.00390625" style="24" hidden="1" customWidth="1"/>
    <col min="2" max="2" width="20.7109375" style="25" customWidth="1"/>
    <col min="3" max="3" width="90.7109375" style="24" customWidth="1"/>
    <col min="4" max="4" width="20.7109375" style="26" customWidth="1"/>
    <col min="5" max="16384" width="9.140625" style="21" customWidth="1"/>
  </cols>
  <sheetData>
    <row r="1" spans="1:4" ht="11.25">
      <c r="A1" s="17"/>
      <c r="B1" s="18"/>
      <c r="C1" s="19"/>
      <c r="D1" s="20"/>
    </row>
    <row r="2" spans="1:5" ht="19.5">
      <c r="A2" s="22" t="s">
        <v>381</v>
      </c>
      <c r="B2" s="68" t="s">
        <v>31</v>
      </c>
      <c r="C2" s="69" t="s">
        <v>32</v>
      </c>
      <c r="D2" s="70" t="s">
        <v>33</v>
      </c>
      <c r="E2" s="23"/>
    </row>
    <row r="3" spans="2:4" ht="11.25">
      <c r="B3" s="190">
        <v>43335.428622685184</v>
      </c>
      <c r="C3" s="24" t="s">
        <v>412</v>
      </c>
      <c r="D3" s="26" t="s">
        <v>413</v>
      </c>
    </row>
    <row r="4" spans="2:4" ht="11.25">
      <c r="B4" s="190">
        <v>43335.42864583333</v>
      </c>
      <c r="C4" s="24" t="s">
        <v>417</v>
      </c>
      <c r="D4" s="26" t="s">
        <v>413</v>
      </c>
    </row>
    <row r="5" spans="2:4" ht="22.5">
      <c r="B5" s="190">
        <v>43335.42864583333</v>
      </c>
      <c r="C5" s="24" t="s">
        <v>418</v>
      </c>
      <c r="D5" s="26" t="s">
        <v>413</v>
      </c>
    </row>
    <row r="6" spans="2:4" ht="11.25">
      <c r="B6" s="190">
        <v>43335.42864583333</v>
      </c>
      <c r="C6" s="24" t="s">
        <v>419</v>
      </c>
      <c r="D6" s="26" t="s">
        <v>413</v>
      </c>
    </row>
    <row r="7" spans="2:4" ht="11.25">
      <c r="B7" s="190">
        <v>43335.42868055555</v>
      </c>
      <c r="C7" s="24" t="s">
        <v>420</v>
      </c>
      <c r="D7" s="26" t="s">
        <v>413</v>
      </c>
    </row>
    <row r="8" spans="2:4" ht="22.5">
      <c r="B8" s="190">
        <v>43335.429189814815</v>
      </c>
      <c r="C8" s="24" t="s">
        <v>421</v>
      </c>
      <c r="D8" s="26" t="s">
        <v>413</v>
      </c>
    </row>
    <row r="9" spans="2:4" ht="22.5">
      <c r="B9" s="190">
        <v>43335.42920138889</v>
      </c>
      <c r="C9" s="24" t="s">
        <v>422</v>
      </c>
      <c r="D9" s="26" t="s">
        <v>413</v>
      </c>
    </row>
    <row r="10" spans="2:4" ht="11.25">
      <c r="B10" s="190">
        <v>43335.42920138889</v>
      </c>
      <c r="C10" s="24" t="s">
        <v>423</v>
      </c>
      <c r="D10" s="26" t="s">
        <v>413</v>
      </c>
    </row>
    <row r="11" spans="2:4" ht="11.25">
      <c r="B11" s="190">
        <v>43335.42921296296</v>
      </c>
      <c r="C11" s="24" t="s">
        <v>424</v>
      </c>
      <c r="D11" s="26" t="s">
        <v>425</v>
      </c>
    </row>
    <row r="12" spans="2:4" ht="11.25">
      <c r="B12" s="190">
        <v>43335.42925925926</v>
      </c>
      <c r="C12" s="24" t="s">
        <v>412</v>
      </c>
      <c r="D12" s="26" t="s">
        <v>413</v>
      </c>
    </row>
    <row r="13" spans="2:4" ht="11.25">
      <c r="B13" s="190">
        <v>43335.42927083333</v>
      </c>
      <c r="C13" s="24" t="s">
        <v>417</v>
      </c>
      <c r="D13" s="26" t="s">
        <v>413</v>
      </c>
    </row>
    <row r="14" spans="2:4" ht="22.5">
      <c r="B14" s="190">
        <v>43335.42927083333</v>
      </c>
      <c r="C14" s="24" t="s">
        <v>418</v>
      </c>
      <c r="D14" s="26" t="s">
        <v>413</v>
      </c>
    </row>
    <row r="15" spans="2:4" ht="11.25">
      <c r="B15" s="190">
        <v>43335.42927083333</v>
      </c>
      <c r="C15" s="24" t="s">
        <v>419</v>
      </c>
      <c r="D15" s="26" t="s">
        <v>413</v>
      </c>
    </row>
    <row r="16" spans="2:4" ht="11.25">
      <c r="B16" s="190">
        <v>43335.429293981484</v>
      </c>
      <c r="C16" s="24" t="s">
        <v>420</v>
      </c>
      <c r="D16" s="26" t="s">
        <v>413</v>
      </c>
    </row>
    <row r="17" spans="2:4" ht="22.5">
      <c r="B17" s="190">
        <v>43335.42936342592</v>
      </c>
      <c r="C17" s="24" t="s">
        <v>426</v>
      </c>
      <c r="D17" s="26" t="s">
        <v>413</v>
      </c>
    </row>
    <row r="18" spans="2:4" ht="22.5">
      <c r="B18" s="190">
        <v>43335.429375</v>
      </c>
      <c r="C18" s="24" t="s">
        <v>427</v>
      </c>
      <c r="D18" s="26" t="s">
        <v>413</v>
      </c>
    </row>
    <row r="19" spans="2:4" ht="11.25">
      <c r="B19" s="190">
        <v>43335.429375</v>
      </c>
      <c r="C19" s="24" t="s">
        <v>423</v>
      </c>
      <c r="D19" s="26" t="s">
        <v>413</v>
      </c>
    </row>
    <row r="20" spans="2:4" ht="22.5">
      <c r="B20" s="190">
        <v>43335.429398148146</v>
      </c>
      <c r="C20" s="24" t="s">
        <v>428</v>
      </c>
      <c r="D20" s="26" t="s">
        <v>413</v>
      </c>
    </row>
    <row r="21" spans="2:4" ht="22.5">
      <c r="B21" s="190">
        <v>43335.42943287037</v>
      </c>
      <c r="C21" s="24" t="s">
        <v>429</v>
      </c>
      <c r="D21" s="26" t="s">
        <v>413</v>
      </c>
    </row>
    <row r="22" spans="2:4" ht="11.25">
      <c r="B22" s="190">
        <v>43335.40642361111</v>
      </c>
      <c r="C22" s="24" t="s">
        <v>412</v>
      </c>
      <c r="D22" s="26" t="s">
        <v>413</v>
      </c>
    </row>
    <row r="23" spans="2:4" ht="11.25">
      <c r="B23" s="190">
        <v>43335.406435185185</v>
      </c>
      <c r="C23" s="24" t="s">
        <v>432</v>
      </c>
      <c r="D23" s="26" t="s">
        <v>413</v>
      </c>
    </row>
    <row r="24" spans="2:4" ht="11.25">
      <c r="B24" s="190">
        <v>43335.40655092592</v>
      </c>
      <c r="C24" s="24" t="s">
        <v>412</v>
      </c>
      <c r="D24" s="26" t="s">
        <v>413</v>
      </c>
    </row>
    <row r="25" spans="2:4" ht="11.25">
      <c r="B25" s="190">
        <v>43335.40655092592</v>
      </c>
      <c r="C25" s="24" t="s">
        <v>432</v>
      </c>
      <c r="D25" s="26" t="s">
        <v>413</v>
      </c>
    </row>
    <row r="26" spans="2:4" ht="11.25">
      <c r="B26" s="190">
        <v>43335.40681712963</v>
      </c>
      <c r="C26" s="24" t="s">
        <v>412</v>
      </c>
      <c r="D26" s="26" t="s">
        <v>413</v>
      </c>
    </row>
    <row r="27" spans="2:4" ht="11.25">
      <c r="B27" s="190">
        <v>43335.4068287037</v>
      </c>
      <c r="C27" s="24" t="s">
        <v>432</v>
      </c>
      <c r="D27" s="26" t="s">
        <v>413</v>
      </c>
    </row>
    <row r="28" spans="2:4" ht="11.25">
      <c r="B28" s="190">
        <v>43824.45123842593</v>
      </c>
      <c r="C28" s="24" t="s">
        <v>412</v>
      </c>
      <c r="D28" s="26" t="s">
        <v>413</v>
      </c>
    </row>
    <row r="29" spans="2:4" ht="11.25">
      <c r="B29" s="190">
        <v>43824.45125</v>
      </c>
      <c r="C29" s="24" t="s">
        <v>432</v>
      </c>
      <c r="D29" s="26" t="s">
        <v>413</v>
      </c>
    </row>
    <row r="30" spans="2:4" ht="11.25">
      <c r="B30" s="190">
        <v>43824.60784722222</v>
      </c>
      <c r="C30" s="24" t="s">
        <v>412</v>
      </c>
      <c r="D30" s="26" t="s">
        <v>413</v>
      </c>
    </row>
    <row r="31" spans="2:4" ht="11.25">
      <c r="B31" s="190">
        <v>43824.6078587963</v>
      </c>
      <c r="C31" s="24" t="s">
        <v>432</v>
      </c>
      <c r="D31" s="26" t="s">
        <v>413</v>
      </c>
    </row>
  </sheetData>
  <sheetProtection password="81D4" sheet="1" objects="1" scenarios="1" formatColumns="0" formatRows="0" autoFilter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14.25" customHeight="1">
      <c r="A1" s="140" t="s">
        <v>35</v>
      </c>
      <c r="B1" s="140" t="s">
        <v>36</v>
      </c>
      <c r="C1" s="16"/>
    </row>
    <row r="2" spans="1:2" ht="11.25">
      <c r="A2" s="7" t="s">
        <v>37</v>
      </c>
      <c r="B2" s="7" t="s">
        <v>24</v>
      </c>
    </row>
    <row r="3" spans="1:2" ht="11.25">
      <c r="A3" s="7" t="s">
        <v>29</v>
      </c>
      <c r="B3" s="7" t="s">
        <v>40</v>
      </c>
    </row>
    <row r="4" spans="1:2" ht="11.25">
      <c r="A4" s="7" t="s">
        <v>168</v>
      </c>
      <c r="B4" s="7" t="s">
        <v>152</v>
      </c>
    </row>
    <row r="5" spans="1:2" ht="11.25">
      <c r="A5" s="7" t="s">
        <v>11</v>
      </c>
      <c r="B5" s="7" t="s">
        <v>38</v>
      </c>
    </row>
    <row r="6" spans="1:2" ht="11.25">
      <c r="A6" s="7" t="s">
        <v>12</v>
      </c>
      <c r="B6" s="7" t="s">
        <v>263</v>
      </c>
    </row>
    <row r="7" spans="1:2" ht="11.25">
      <c r="A7" s="7" t="s">
        <v>13</v>
      </c>
      <c r="B7" s="7" t="s">
        <v>170</v>
      </c>
    </row>
    <row r="8" spans="1:2" ht="11.25">
      <c r="A8" s="7" t="s">
        <v>357</v>
      </c>
      <c r="B8" s="7" t="s">
        <v>16</v>
      </c>
    </row>
    <row r="9" spans="1:2" ht="11.25">
      <c r="A9" s="7" t="s">
        <v>358</v>
      </c>
      <c r="B9" s="7" t="s">
        <v>17</v>
      </c>
    </row>
    <row r="10" spans="1:2" ht="11.25">
      <c r="A10" s="7" t="s">
        <v>14</v>
      </c>
      <c r="B10" s="7" t="s">
        <v>18</v>
      </c>
    </row>
    <row r="11" spans="1:2" ht="11.25">
      <c r="A11" s="7" t="s">
        <v>15</v>
      </c>
      <c r="B11" s="7" t="s">
        <v>19</v>
      </c>
    </row>
    <row r="12" spans="1:2" ht="11.25">
      <c r="A12" s="7" t="s">
        <v>0</v>
      </c>
      <c r="B12" s="7" t="s">
        <v>20</v>
      </c>
    </row>
    <row r="13" spans="1:2" ht="11.25">
      <c r="A13" s="7" t="s">
        <v>169</v>
      </c>
      <c r="B13" s="7" t="s">
        <v>21</v>
      </c>
    </row>
    <row r="14" spans="1:2" ht="11.25">
      <c r="A14" s="7"/>
      <c r="B14" s="7" t="s">
        <v>22</v>
      </c>
    </row>
    <row r="15" spans="1:2" ht="11.25">
      <c r="A15" s="7"/>
      <c r="B15" s="7" t="s">
        <v>23</v>
      </c>
    </row>
    <row r="16" spans="1:2" ht="11.25">
      <c r="A16" s="7"/>
      <c r="B16" s="7" t="s">
        <v>130</v>
      </c>
    </row>
    <row r="17" ht="11.25">
      <c r="B17" s="7" t="s">
        <v>153</v>
      </c>
    </row>
    <row r="18" ht="11.25">
      <c r="B18" s="7" t="s">
        <v>253</v>
      </c>
    </row>
    <row r="19" ht="11.25">
      <c r="B19" s="7" t="s">
        <v>39</v>
      </c>
    </row>
    <row r="20" ht="11.25">
      <c r="B20" s="7" t="s">
        <v>379</v>
      </c>
    </row>
    <row r="21" ht="11.25">
      <c r="B21" s="7" t="s">
        <v>254</v>
      </c>
    </row>
    <row r="22" ht="11.25">
      <c r="B22" s="7" t="s">
        <v>255</v>
      </c>
    </row>
    <row r="23" ht="11.25">
      <c r="B23" s="7" t="s">
        <v>41</v>
      </c>
    </row>
    <row r="24" ht="11.25">
      <c r="B24" s="7" t="s">
        <v>42</v>
      </c>
    </row>
    <row r="25" ht="11.25">
      <c r="B25" t="s">
        <v>30</v>
      </c>
    </row>
    <row r="26" ht="11.25">
      <c r="B26" t="s">
        <v>155</v>
      </c>
    </row>
    <row r="27" ht="11.25">
      <c r="B27" t="s">
        <v>154</v>
      </c>
    </row>
    <row r="28" ht="11.25">
      <c r="B28" t="s">
        <v>380</v>
      </c>
    </row>
    <row r="33" ht="18.75">
      <c r="D33" s="15"/>
    </row>
    <row r="38" ht="18.75">
      <c r="E38" s="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9" customWidth="1"/>
  </cols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_12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_13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_2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_22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_3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_41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7:L68"/>
  <sheetViews>
    <sheetView showGridLines="0" zoomScalePageLayoutView="0" workbookViewId="0" topLeftCell="D7">
      <selection activeCell="J16" sqref="J16"/>
    </sheetView>
  </sheetViews>
  <sheetFormatPr defaultColWidth="9.140625" defaultRowHeight="11.25"/>
  <cols>
    <col min="1" max="1" width="3.7109375" style="31" hidden="1" customWidth="1"/>
    <col min="2" max="2" width="3.7109375" style="28" hidden="1" customWidth="1"/>
    <col min="3" max="3" width="3.7109375" style="32" hidden="1" customWidth="1"/>
    <col min="4" max="4" width="1.7109375" style="33" customWidth="1"/>
    <col min="5" max="5" width="8.28125" style="33" customWidth="1"/>
    <col min="6" max="6" width="37.421875" style="33" customWidth="1"/>
    <col min="7" max="7" width="60.7109375" style="33" customWidth="1"/>
    <col min="8" max="8" width="5.421875" style="46" customWidth="1"/>
    <col min="9" max="9" width="9.140625" style="33" customWidth="1"/>
    <col min="10" max="10" width="13.57421875" style="33" customWidth="1"/>
    <col min="11" max="16384" width="9.140625" style="3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8" s="30" customFormat="1" ht="12" customHeight="1">
      <c r="A7" s="27"/>
      <c r="B7" s="28"/>
      <c r="C7" s="29"/>
      <c r="E7" s="77"/>
      <c r="F7" s="77"/>
      <c r="G7" s="78" t="e">
        <f>version</f>
        <v>#REF!</v>
      </c>
      <c r="H7" s="52"/>
    </row>
    <row r="8" spans="4:8" ht="22.5" customHeight="1">
      <c r="D8" s="47"/>
      <c r="E8" s="191" t="s">
        <v>246</v>
      </c>
      <c r="F8" s="192"/>
      <c r="G8" s="192"/>
      <c r="H8" s="47"/>
    </row>
    <row r="9" spans="4:8" ht="3.75" customHeight="1">
      <c r="D9" s="34"/>
      <c r="E9" s="79"/>
      <c r="F9" s="79"/>
      <c r="G9" s="79"/>
      <c r="H9" s="35"/>
    </row>
    <row r="10" spans="4:8" ht="20.25" customHeight="1">
      <c r="D10" s="34"/>
      <c r="E10" s="34"/>
      <c r="F10" s="34"/>
      <c r="G10" s="34"/>
      <c r="H10" s="35"/>
    </row>
    <row r="11" spans="4:8" ht="21" customHeight="1">
      <c r="D11" s="34"/>
      <c r="E11" s="34"/>
      <c r="F11" s="51" t="s">
        <v>163</v>
      </c>
      <c r="G11" s="81" t="s">
        <v>102</v>
      </c>
      <c r="H11" s="80"/>
    </row>
    <row r="12" spans="1:8" ht="18.75" customHeight="1">
      <c r="A12" s="36"/>
      <c r="D12" s="48"/>
      <c r="E12" s="48"/>
      <c r="F12" s="37"/>
      <c r="G12" s="82" t="s">
        <v>250</v>
      </c>
      <c r="H12" s="49"/>
    </row>
    <row r="13" spans="4:8" ht="21" customHeight="1">
      <c r="D13" s="48"/>
      <c r="E13" s="48"/>
      <c r="F13" s="55" t="s">
        <v>247</v>
      </c>
      <c r="G13" s="2">
        <v>2022</v>
      </c>
      <c r="H13" s="83"/>
    </row>
    <row r="14" spans="4:8" ht="21" customHeight="1">
      <c r="D14" s="48"/>
      <c r="E14" s="48"/>
      <c r="F14" s="55" t="s">
        <v>248</v>
      </c>
      <c r="G14" s="1" t="s">
        <v>147</v>
      </c>
      <c r="H14" s="153" t="str">
        <f>_xlfn.IFERROR(VLOOKUP(tit_month,TEHSHEET!E2:F14,2,FALSE),"")</f>
        <v>08</v>
      </c>
    </row>
    <row r="15" spans="4:8" ht="3" customHeight="1">
      <c r="D15" s="48"/>
      <c r="E15" s="48"/>
      <c r="F15" s="51"/>
      <c r="G15" s="117"/>
      <c r="H15" s="49"/>
    </row>
    <row r="16" spans="4:12" ht="3" customHeight="1">
      <c r="D16" s="48"/>
      <c r="E16" s="48"/>
      <c r="F16" s="126"/>
      <c r="G16" s="127"/>
      <c r="H16" s="40"/>
      <c r="L16" s="105"/>
    </row>
    <row r="17" spans="3:10" ht="19.5" customHeight="1">
      <c r="C17" s="41"/>
      <c r="D17" s="48"/>
      <c r="E17" s="48"/>
      <c r="F17" s="51" t="s">
        <v>34</v>
      </c>
      <c r="G17" s="115" t="s">
        <v>879</v>
      </c>
      <c r="H17" s="84"/>
      <c r="I17" s="116"/>
      <c r="J17" s="143" t="s">
        <v>878</v>
      </c>
    </row>
    <row r="18" spans="4:8" ht="19.5" customHeight="1">
      <c r="D18" s="48"/>
      <c r="E18" s="48"/>
      <c r="F18" s="51" t="s">
        <v>127</v>
      </c>
      <c r="G18" s="85" t="s">
        <v>880</v>
      </c>
      <c r="H18" s="86"/>
    </row>
    <row r="19" spans="4:8" ht="19.5" customHeight="1">
      <c r="D19" s="48"/>
      <c r="E19" s="48"/>
      <c r="F19" s="51" t="s">
        <v>128</v>
      </c>
      <c r="G19" s="85" t="s">
        <v>541</v>
      </c>
      <c r="H19" s="86"/>
    </row>
    <row r="20" spans="4:8" ht="19.5" customHeight="1">
      <c r="D20" s="48"/>
      <c r="E20" s="48"/>
      <c r="F20" s="51" t="s">
        <v>131</v>
      </c>
      <c r="G20" s="85" t="s">
        <v>465</v>
      </c>
      <c r="H20" s="86"/>
    </row>
    <row r="21" spans="4:8" ht="3" customHeight="1">
      <c r="D21" s="48"/>
      <c r="E21" s="142">
        <f>IF(nds_rate_index="","",(nds_rate_index-1)*100)</f>
        <v>17.999999999999993</v>
      </c>
      <c r="F21" s="38"/>
      <c r="G21" s="87"/>
      <c r="H21" s="49"/>
    </row>
    <row r="22" spans="4:8" ht="19.5" customHeight="1">
      <c r="D22" s="48"/>
      <c r="E22" s="48"/>
      <c r="F22" s="55" t="s">
        <v>256</v>
      </c>
      <c r="G22" s="118" t="s">
        <v>258</v>
      </c>
      <c r="H22" s="86"/>
    </row>
    <row r="23" spans="4:8" ht="24.75" customHeight="1" hidden="1">
      <c r="D23" s="48"/>
      <c r="E23" s="48"/>
      <c r="F23" s="51" t="s">
        <v>260</v>
      </c>
      <c r="G23" s="148"/>
      <c r="H23" s="49"/>
    </row>
    <row r="24" spans="4:8" ht="6" customHeight="1">
      <c r="D24" s="48"/>
      <c r="E24" s="48"/>
      <c r="F24" s="38"/>
      <c r="G24" s="87"/>
      <c r="H24" s="49"/>
    </row>
    <row r="25" spans="4:8" ht="19.5" customHeight="1">
      <c r="D25" s="48"/>
      <c r="E25" s="48"/>
      <c r="F25" s="55" t="s">
        <v>376</v>
      </c>
      <c r="G25" s="157" t="s">
        <v>999</v>
      </c>
      <c r="H25" s="86"/>
    </row>
    <row r="26" spans="4:8" ht="3" customHeight="1">
      <c r="D26" s="48"/>
      <c r="E26" s="48"/>
      <c r="F26" s="51"/>
      <c r="G26" s="87"/>
      <c r="H26" s="49"/>
    </row>
    <row r="27" spans="4:8" ht="19.5" customHeight="1">
      <c r="D27" s="48"/>
      <c r="E27" s="48"/>
      <c r="F27" s="55" t="s">
        <v>359</v>
      </c>
      <c r="G27" s="157" t="s">
        <v>1000</v>
      </c>
      <c r="H27" s="86"/>
    </row>
    <row r="28" spans="4:8" ht="6" customHeight="1">
      <c r="D28" s="48"/>
      <c r="E28" s="48"/>
      <c r="F28" s="51"/>
      <c r="G28" s="87"/>
      <c r="H28" s="49"/>
    </row>
    <row r="29" spans="4:8" ht="19.5" customHeight="1">
      <c r="D29" s="48"/>
      <c r="E29" s="48"/>
      <c r="F29" s="55" t="s">
        <v>363</v>
      </c>
      <c r="G29" s="88" t="s">
        <v>6</v>
      </c>
      <c r="H29" s="86"/>
    </row>
    <row r="30" spans="4:8" ht="3" customHeight="1">
      <c r="D30" s="48"/>
      <c r="E30" s="48"/>
      <c r="F30" s="51"/>
      <c r="G30" s="87"/>
      <c r="H30" s="49"/>
    </row>
    <row r="31" spans="4:8" ht="19.5" customHeight="1">
      <c r="D31" s="48"/>
      <c r="E31" s="48"/>
      <c r="F31" s="51" t="s">
        <v>2</v>
      </c>
      <c r="G31" s="88" t="s">
        <v>6</v>
      </c>
      <c r="H31" s="86"/>
    </row>
    <row r="32" spans="4:8" ht="3" customHeight="1">
      <c r="D32" s="48"/>
      <c r="E32" s="48"/>
      <c r="F32" s="51"/>
      <c r="G32" s="87"/>
      <c r="H32" s="49"/>
    </row>
    <row r="33" spans="4:8" ht="19.5" customHeight="1">
      <c r="D33" s="48"/>
      <c r="E33" s="48"/>
      <c r="F33" s="51" t="s">
        <v>378</v>
      </c>
      <c r="G33" s="88" t="s">
        <v>5</v>
      </c>
      <c r="H33" s="146" t="s">
        <v>377</v>
      </c>
    </row>
    <row r="34" spans="4:8" ht="3" customHeight="1">
      <c r="D34" s="48"/>
      <c r="E34" s="48"/>
      <c r="F34" s="51"/>
      <c r="G34" s="87"/>
      <c r="H34" s="49"/>
    </row>
    <row r="35" spans="4:8" ht="19.5" customHeight="1">
      <c r="D35" s="48"/>
      <c r="E35" s="48"/>
      <c r="F35" s="51" t="s">
        <v>3</v>
      </c>
      <c r="G35" s="88" t="s">
        <v>8</v>
      </c>
      <c r="H35" s="86"/>
    </row>
    <row r="36" spans="4:8" ht="3" customHeight="1">
      <c r="D36" s="48"/>
      <c r="E36" s="48"/>
      <c r="F36" s="51"/>
      <c r="G36" s="87"/>
      <c r="H36" s="49"/>
    </row>
    <row r="37" spans="4:8" ht="19.5" customHeight="1">
      <c r="D37" s="48"/>
      <c r="E37" s="116">
        <v>1.18</v>
      </c>
      <c r="F37" s="51" t="s">
        <v>4</v>
      </c>
      <c r="G37" s="88" t="s">
        <v>5</v>
      </c>
      <c r="H37" s="86"/>
    </row>
    <row r="38" spans="4:8" ht="3" customHeight="1">
      <c r="D38" s="48"/>
      <c r="E38" s="154">
        <f>(nds_rate_index-1)*100</f>
        <v>17.999999999999993</v>
      </c>
      <c r="F38" s="119"/>
      <c r="G38" s="117"/>
      <c r="H38" s="49"/>
    </row>
    <row r="39" spans="4:8" ht="12.75">
      <c r="D39" s="48"/>
      <c r="E39" s="48"/>
      <c r="F39" s="51"/>
      <c r="G39" s="6" t="s">
        <v>157</v>
      </c>
      <c r="H39" s="49"/>
    </row>
    <row r="40" spans="1:8" ht="21" customHeight="1">
      <c r="A40" s="42"/>
      <c r="D40" s="34"/>
      <c r="E40" s="34"/>
      <c r="F40" s="51" t="s">
        <v>158</v>
      </c>
      <c r="G40" s="111" t="s">
        <v>1001</v>
      </c>
      <c r="H40" s="86"/>
    </row>
    <row r="41" spans="1:8" ht="21" customHeight="1">
      <c r="A41" s="42"/>
      <c r="D41" s="34"/>
      <c r="E41" s="34"/>
      <c r="F41" s="51" t="s">
        <v>159</v>
      </c>
      <c r="G41" s="111" t="s">
        <v>1001</v>
      </c>
      <c r="H41" s="86"/>
    </row>
    <row r="42" spans="1:8" ht="12.75">
      <c r="A42" s="42"/>
      <c r="D42" s="34"/>
      <c r="E42" s="34"/>
      <c r="F42" s="51"/>
      <c r="G42" s="125" t="s">
        <v>160</v>
      </c>
      <c r="H42" s="49"/>
    </row>
    <row r="43" spans="1:8" ht="21" customHeight="1">
      <c r="A43" s="42"/>
      <c r="D43" s="34"/>
      <c r="E43" s="34"/>
      <c r="F43" s="53" t="s">
        <v>164</v>
      </c>
      <c r="G43" s="111" t="s">
        <v>1002</v>
      </c>
      <c r="H43" s="86"/>
    </row>
    <row r="44" spans="1:8" ht="21" customHeight="1">
      <c r="A44" s="42"/>
      <c r="D44" s="34"/>
      <c r="E44" s="34"/>
      <c r="F44" s="53" t="s">
        <v>165</v>
      </c>
      <c r="G44" s="111" t="s">
        <v>1003</v>
      </c>
      <c r="H44" s="86"/>
    </row>
    <row r="45" spans="1:8" ht="12.75">
      <c r="A45" s="42"/>
      <c r="D45" s="34"/>
      <c r="E45" s="34"/>
      <c r="F45" s="51"/>
      <c r="G45" s="125" t="s">
        <v>161</v>
      </c>
      <c r="H45" s="49"/>
    </row>
    <row r="46" spans="1:8" ht="21" customHeight="1">
      <c r="A46" s="42"/>
      <c r="D46" s="34"/>
      <c r="E46" s="34"/>
      <c r="F46" s="53" t="s">
        <v>164</v>
      </c>
      <c r="G46" s="111" t="s">
        <v>1004</v>
      </c>
      <c r="H46" s="86"/>
    </row>
    <row r="47" spans="1:8" ht="21" customHeight="1">
      <c r="A47" s="42"/>
      <c r="D47" s="34"/>
      <c r="E47" s="34"/>
      <c r="F47" s="53" t="s">
        <v>165</v>
      </c>
      <c r="G47" s="111" t="s">
        <v>1003</v>
      </c>
      <c r="H47" s="86"/>
    </row>
    <row r="48" spans="1:8" ht="12.75" customHeight="1">
      <c r="A48" s="42"/>
      <c r="D48" s="34"/>
      <c r="E48" s="34"/>
      <c r="F48" s="51"/>
      <c r="G48" s="125" t="s">
        <v>162</v>
      </c>
      <c r="H48" s="49"/>
    </row>
    <row r="49" spans="1:8" ht="21" customHeight="1">
      <c r="A49" s="42"/>
      <c r="B49" s="43"/>
      <c r="D49" s="39"/>
      <c r="E49" s="39"/>
      <c r="F49" s="54" t="s">
        <v>164</v>
      </c>
      <c r="G49" s="111" t="s">
        <v>1005</v>
      </c>
      <c r="H49" s="86"/>
    </row>
    <row r="50" spans="1:8" ht="21" customHeight="1">
      <c r="A50" s="42"/>
      <c r="B50" s="43"/>
      <c r="D50" s="39"/>
      <c r="E50" s="39"/>
      <c r="F50" s="54" t="s">
        <v>129</v>
      </c>
      <c r="G50" s="111" t="s">
        <v>1006</v>
      </c>
      <c r="H50" s="86"/>
    </row>
    <row r="51" spans="1:8" ht="21" customHeight="1">
      <c r="A51" s="42"/>
      <c r="B51" s="43"/>
      <c r="D51" s="39"/>
      <c r="E51" s="39"/>
      <c r="F51" s="53" t="s">
        <v>165</v>
      </c>
      <c r="G51" s="111" t="s">
        <v>1003</v>
      </c>
      <c r="H51" s="86"/>
    </row>
    <row r="52" spans="1:8" ht="21" customHeight="1">
      <c r="A52" s="42"/>
      <c r="B52" s="43"/>
      <c r="D52" s="39"/>
      <c r="E52" s="39"/>
      <c r="F52" s="54" t="s">
        <v>166</v>
      </c>
      <c r="G52" s="111" t="s">
        <v>1007</v>
      </c>
      <c r="H52" s="86"/>
    </row>
    <row r="53" spans="4:8" ht="6" customHeight="1" hidden="1">
      <c r="D53" s="48"/>
      <c r="E53" s="48"/>
      <c r="F53" s="38"/>
      <c r="G53" s="87"/>
      <c r="H53" s="49"/>
    </row>
    <row r="54" spans="1:8" ht="21" customHeight="1" hidden="1">
      <c r="A54" s="42"/>
      <c r="B54" s="43"/>
      <c r="D54" s="39"/>
      <c r="E54" s="39"/>
      <c r="F54" s="53" t="s">
        <v>261</v>
      </c>
      <c r="G54" s="128" t="s">
        <v>262</v>
      </c>
      <c r="H54" s="49"/>
    </row>
    <row r="55" spans="4:8" ht="12.75">
      <c r="D55" s="34"/>
      <c r="E55" s="34"/>
      <c r="F55" s="34"/>
      <c r="G55" s="79"/>
      <c r="H55" s="50"/>
    </row>
    <row r="56" ht="12.75"/>
    <row r="57" ht="12.75"/>
    <row r="58" ht="12.75"/>
    <row r="59" ht="12.75"/>
    <row r="60" ht="12.75"/>
    <row r="61" spans="1:8" s="45" customFormat="1" ht="12.75">
      <c r="A61" s="31"/>
      <c r="B61" s="28"/>
      <c r="C61" s="32"/>
      <c r="D61" s="33"/>
      <c r="E61" s="33"/>
      <c r="F61" s="33"/>
      <c r="G61" s="33"/>
      <c r="H61" s="44"/>
    </row>
    <row r="62" ht="12.75"/>
    <row r="63" spans="5:7" ht="12.75">
      <c r="E63" s="120"/>
      <c r="F63" s="120"/>
      <c r="G63" s="120"/>
    </row>
    <row r="64" spans="5:7" ht="12.75">
      <c r="E64" s="147" t="s">
        <v>998</v>
      </c>
      <c r="F64" s="123"/>
      <c r="G64" s="121"/>
    </row>
    <row r="65" spans="5:7" ht="12.75">
      <c r="E65" s="124" t="s">
        <v>439</v>
      </c>
      <c r="F65" s="124"/>
      <c r="G65" s="122"/>
    </row>
    <row r="66" ht="3.75" customHeight="1"/>
    <row r="67" spans="6:7" ht="19.5" customHeight="1" hidden="1">
      <c r="F67" s="112" t="s">
        <v>26</v>
      </c>
      <c r="G67" s="4" t="s">
        <v>6</v>
      </c>
    </row>
    <row r="68" spans="6:7" ht="19.5" customHeight="1" hidden="1">
      <c r="F68" s="112" t="s">
        <v>27</v>
      </c>
      <c r="G68" s="3"/>
    </row>
  </sheetData>
  <sheetProtection password="81D4" sheet="1" objects="1" scenarios="1" formatColumns="0" formatRows="0" autoFilter="0"/>
  <mergeCells count="1">
    <mergeCell ref="E8:G8"/>
  </mergeCells>
  <dataValidations count="13">
    <dataValidation type="textLength" operator="lessThanOrEqual" allowBlank="1" showInputMessage="1" showErrorMessage="1" errorTitle="Ошибка" error="Допускается ввод не более 900 символов!" sqref="G43:G44 G40:G41 G46:G47 G49:G52 G54">
      <formula1>900</formula1>
    </dataValidation>
    <dataValidation type="textLength" operator="equal" allowBlank="1" showInputMessage="1" showErrorMessage="1" sqref="G30 G36 G28 G32 G34 G26">
      <formula1>9</formula1>
    </dataValidation>
    <dataValidation operator="equal" allowBlank="1" showInputMessage="1" showErrorMessage="1" sqref="G53 G24 G21"/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3">
      <formula1>YEAR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14">
      <formula1>MONTH</formula1>
    </dataValidation>
    <dataValidation type="list" operator="equal" allowBlank="1" showInputMessage="1" showErrorMessage="1" promptTitle="Ввод" prompt="Необходимо выбрать значение из списка" errorTitle="Ошибка!" error="Необходимо выбрать значение из списка!" sqref="G31 G29 G33">
      <formula1>DaNet</formula1>
    </dataValidation>
    <dataValidation type="list" allowBlank="1" showInputMessage="1" showErrorMessage="1" promptTitle="Ввод" prompt="Необходимо выбрать значение из списка" errorTitle="Ошибка" error="Необходимо выбрать значение из списка!" sqref="G35">
      <formula1>Sposob_Priobr_Range</formula1>
    </dataValidation>
    <dataValidation type="list" operator="equal" allowBlank="1" showInputMessage="1" showErrorMessage="1" promptTitle="Ввод" prompt="Необходимо выбрать значение из списка" errorTitle="Ошибка" error="Необходимо выбрать значение из списка!" sqref="G37">
      <formula1>DaNet</formula1>
    </dataValidation>
    <dataValidation allowBlank="1" promptTitle="Ввод" prompt="Необходимо выбрать значение из списка" error="Необходимо выбрать значение из списка!" sqref="G67"/>
    <dataValidation allowBlank="1" showInputMessage="1" promptTitle="Ввод" prompt="Для выбора организации  необходимо два раза нажать левую кнопку мыши!" sqref="G17"/>
    <dataValidation type="list" allowBlank="1" showInputMessage="1" showErrorMessage="1" promptTitle="Ввод" prompt="Необходимо выбрать значение из списка" error="Необходимо выбрать значение из списка!" sqref="G22">
      <formula1>type_report</formula1>
    </dataValidation>
    <dataValidation allowBlank="1" showInputMessage="1" promptTitle="Ввод" prompt="Необходимо указать ОКАТО территории оказания услуг" sqref="G27"/>
    <dataValidation allowBlank="1" prompt="Загружается автоматически при выборе отчетного периода! (используется в расчетах)" sqref="E2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3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2:3" ht="52.5" customHeight="1">
      <c r="B1" s="16"/>
      <c r="C1" s="16"/>
    </row>
    <row r="33" ht="15.75">
      <c r="D33" s="14"/>
    </row>
    <row r="38" ht="15.75">
      <c r="E38" s="14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R15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7" customWidth="1"/>
    <col min="2" max="2" width="22.7109375" style="7" bestFit="1" customWidth="1"/>
    <col min="3" max="16384" width="9.140625" style="7" customWidth="1"/>
  </cols>
  <sheetData>
    <row r="1" spans="2:18" ht="11.25">
      <c r="B1" s="7" t="s">
        <v>440</v>
      </c>
      <c r="C1" s="7" t="s">
        <v>441</v>
      </c>
      <c r="D1" s="7" t="s">
        <v>136</v>
      </c>
      <c r="E1" s="7" t="s">
        <v>442</v>
      </c>
      <c r="F1" s="7" t="s">
        <v>137</v>
      </c>
      <c r="G1" s="7" t="s">
        <v>138</v>
      </c>
      <c r="H1" s="7" t="s">
        <v>132</v>
      </c>
      <c r="I1" s="7" t="s">
        <v>133</v>
      </c>
      <c r="J1" s="7" t="s">
        <v>134</v>
      </c>
      <c r="K1" s="7" t="s">
        <v>135</v>
      </c>
      <c r="L1" s="7" t="s">
        <v>443</v>
      </c>
      <c r="M1" s="7" t="s">
        <v>444</v>
      </c>
      <c r="N1" s="7" t="s">
        <v>445</v>
      </c>
      <c r="O1" s="7" t="s">
        <v>446</v>
      </c>
      <c r="P1" s="7" t="s">
        <v>167</v>
      </c>
      <c r="Q1" s="7" t="s">
        <v>447</v>
      </c>
      <c r="R1" s="7" t="s">
        <v>448</v>
      </c>
    </row>
    <row r="2" spans="1:18" ht="11.25">
      <c r="A2" s="7">
        <v>1</v>
      </c>
      <c r="B2" s="7" t="s">
        <v>449</v>
      </c>
      <c r="C2" s="7" t="s">
        <v>102</v>
      </c>
      <c r="H2" s="7" t="s">
        <v>450</v>
      </c>
      <c r="I2" s="7" t="s">
        <v>451</v>
      </c>
      <c r="J2" s="7" t="s">
        <v>452</v>
      </c>
      <c r="K2" s="7" t="s">
        <v>453</v>
      </c>
      <c r="Q2" s="7" t="s">
        <v>454</v>
      </c>
      <c r="R2" s="7" t="s">
        <v>455</v>
      </c>
    </row>
    <row r="3" spans="1:18" ht="11.25">
      <c r="A3" s="7">
        <v>2</v>
      </c>
      <c r="B3" s="7" t="s">
        <v>449</v>
      </c>
      <c r="C3" s="7" t="s">
        <v>102</v>
      </c>
      <c r="H3" s="7" t="s">
        <v>456</v>
      </c>
      <c r="I3" s="7" t="s">
        <v>457</v>
      </c>
      <c r="J3" s="7" t="s">
        <v>458</v>
      </c>
      <c r="K3" s="7" t="s">
        <v>459</v>
      </c>
      <c r="Q3" s="7" t="s">
        <v>454</v>
      </c>
      <c r="R3" s="7" t="s">
        <v>455</v>
      </c>
    </row>
    <row r="4" spans="1:18" ht="11.25">
      <c r="A4" s="7">
        <v>3</v>
      </c>
      <c r="B4" s="7" t="s">
        <v>449</v>
      </c>
      <c r="C4" s="7" t="s">
        <v>102</v>
      </c>
      <c r="H4" s="7" t="s">
        <v>460</v>
      </c>
      <c r="I4" s="7" t="s">
        <v>461</v>
      </c>
      <c r="J4" s="7" t="s">
        <v>462</v>
      </c>
      <c r="K4" s="7" t="s">
        <v>463</v>
      </c>
      <c r="L4" s="7" t="s">
        <v>464</v>
      </c>
      <c r="Q4" s="7" t="s">
        <v>465</v>
      </c>
      <c r="R4" s="7" t="s">
        <v>466</v>
      </c>
    </row>
    <row r="5" spans="1:18" ht="11.25">
      <c r="A5" s="7">
        <v>4</v>
      </c>
      <c r="B5" s="7" t="s">
        <v>449</v>
      </c>
      <c r="C5" s="7" t="s">
        <v>102</v>
      </c>
      <c r="H5" s="7" t="s">
        <v>467</v>
      </c>
      <c r="I5" s="7" t="s">
        <v>468</v>
      </c>
      <c r="J5" s="7" t="s">
        <v>469</v>
      </c>
      <c r="K5" s="7" t="s">
        <v>470</v>
      </c>
      <c r="Q5" s="7" t="s">
        <v>454</v>
      </c>
      <c r="R5" s="7" t="s">
        <v>455</v>
      </c>
    </row>
    <row r="6" spans="1:18" ht="11.25">
      <c r="A6" s="7">
        <v>5</v>
      </c>
      <c r="B6" s="7" t="s">
        <v>449</v>
      </c>
      <c r="C6" s="7" t="s">
        <v>102</v>
      </c>
      <c r="H6" s="7" t="s">
        <v>471</v>
      </c>
      <c r="I6" s="7" t="s">
        <v>472</v>
      </c>
      <c r="J6" s="7" t="s">
        <v>473</v>
      </c>
      <c r="K6" s="7" t="s">
        <v>474</v>
      </c>
      <c r="Q6" s="7" t="s">
        <v>465</v>
      </c>
      <c r="R6" s="7" t="s">
        <v>466</v>
      </c>
    </row>
    <row r="7" spans="1:18" ht="11.25">
      <c r="A7" s="7">
        <v>6</v>
      </c>
      <c r="B7" s="7" t="s">
        <v>449</v>
      </c>
      <c r="C7" s="7" t="s">
        <v>102</v>
      </c>
      <c r="H7" s="7" t="s">
        <v>475</v>
      </c>
      <c r="I7" s="7" t="s">
        <v>476</v>
      </c>
      <c r="J7" s="7" t="s">
        <v>477</v>
      </c>
      <c r="K7" s="7" t="s">
        <v>478</v>
      </c>
      <c r="Q7" s="7" t="s">
        <v>465</v>
      </c>
      <c r="R7" s="7" t="s">
        <v>466</v>
      </c>
    </row>
    <row r="8" spans="1:18" ht="11.25">
      <c r="A8" s="7">
        <v>7</v>
      </c>
      <c r="B8" s="7" t="s">
        <v>449</v>
      </c>
      <c r="C8" s="7" t="s">
        <v>102</v>
      </c>
      <c r="H8" s="7" t="s">
        <v>479</v>
      </c>
      <c r="I8" s="7" t="s">
        <v>480</v>
      </c>
      <c r="J8" s="7" t="s">
        <v>481</v>
      </c>
      <c r="K8" s="7" t="s">
        <v>459</v>
      </c>
      <c r="Q8" s="7" t="s">
        <v>454</v>
      </c>
      <c r="R8" s="7" t="s">
        <v>455</v>
      </c>
    </row>
    <row r="9" spans="1:18" ht="11.25">
      <c r="A9" s="7">
        <v>8</v>
      </c>
      <c r="B9" s="7" t="s">
        <v>449</v>
      </c>
      <c r="C9" s="7" t="s">
        <v>102</v>
      </c>
      <c r="H9" s="7" t="s">
        <v>482</v>
      </c>
      <c r="I9" s="7" t="s">
        <v>483</v>
      </c>
      <c r="J9" s="7" t="s">
        <v>484</v>
      </c>
      <c r="K9" s="7" t="s">
        <v>485</v>
      </c>
      <c r="Q9" s="7" t="s">
        <v>465</v>
      </c>
      <c r="R9" s="7" t="s">
        <v>466</v>
      </c>
    </row>
    <row r="10" spans="1:18" ht="11.25">
      <c r="A10" s="7">
        <v>9</v>
      </c>
      <c r="B10" s="7" t="s">
        <v>449</v>
      </c>
      <c r="C10" s="7" t="s">
        <v>102</v>
      </c>
      <c r="H10" s="7" t="s">
        <v>486</v>
      </c>
      <c r="I10" s="7" t="s">
        <v>487</v>
      </c>
      <c r="J10" s="7" t="s">
        <v>488</v>
      </c>
      <c r="K10" s="7" t="s">
        <v>489</v>
      </c>
      <c r="Q10" s="7" t="s">
        <v>454</v>
      </c>
      <c r="R10" s="7" t="s">
        <v>455</v>
      </c>
    </row>
    <row r="11" spans="1:18" ht="11.25">
      <c r="A11" s="7">
        <v>10</v>
      </c>
      <c r="B11" s="7" t="s">
        <v>449</v>
      </c>
      <c r="C11" s="7" t="s">
        <v>102</v>
      </c>
      <c r="H11" s="7" t="s">
        <v>490</v>
      </c>
      <c r="I11" s="7" t="s">
        <v>491</v>
      </c>
      <c r="J11" s="7" t="s">
        <v>492</v>
      </c>
      <c r="K11" s="7" t="s">
        <v>493</v>
      </c>
      <c r="Q11" s="7" t="s">
        <v>454</v>
      </c>
      <c r="R11" s="7" t="s">
        <v>455</v>
      </c>
    </row>
    <row r="12" spans="1:18" ht="11.25">
      <c r="A12" s="7">
        <v>11</v>
      </c>
      <c r="B12" s="7" t="s">
        <v>449</v>
      </c>
      <c r="C12" s="7" t="s">
        <v>102</v>
      </c>
      <c r="H12" s="7" t="s">
        <v>494</v>
      </c>
      <c r="I12" s="7" t="s">
        <v>495</v>
      </c>
      <c r="J12" s="7" t="s">
        <v>496</v>
      </c>
      <c r="K12" s="7" t="s">
        <v>497</v>
      </c>
      <c r="L12" s="7" t="s">
        <v>498</v>
      </c>
      <c r="Q12" s="7" t="s">
        <v>499</v>
      </c>
      <c r="R12" s="7" t="s">
        <v>500</v>
      </c>
    </row>
    <row r="13" spans="1:18" ht="11.25">
      <c r="A13" s="7">
        <v>12</v>
      </c>
      <c r="B13" s="7" t="s">
        <v>449</v>
      </c>
      <c r="C13" s="7" t="s">
        <v>102</v>
      </c>
      <c r="H13" s="7" t="s">
        <v>501</v>
      </c>
      <c r="I13" s="7" t="s">
        <v>502</v>
      </c>
      <c r="J13" s="7" t="s">
        <v>503</v>
      </c>
      <c r="K13" s="7" t="s">
        <v>504</v>
      </c>
      <c r="Q13" s="7" t="s">
        <v>454</v>
      </c>
      <c r="R13" s="7" t="s">
        <v>455</v>
      </c>
    </row>
    <row r="14" spans="1:18" ht="11.25">
      <c r="A14" s="7">
        <v>13</v>
      </c>
      <c r="B14" s="7" t="s">
        <v>449</v>
      </c>
      <c r="C14" s="7" t="s">
        <v>102</v>
      </c>
      <c r="H14" s="7" t="s">
        <v>505</v>
      </c>
      <c r="I14" s="7" t="s">
        <v>506</v>
      </c>
      <c r="J14" s="7" t="s">
        <v>507</v>
      </c>
      <c r="K14" s="7" t="s">
        <v>508</v>
      </c>
      <c r="Q14" s="7" t="s">
        <v>465</v>
      </c>
      <c r="R14" s="7" t="s">
        <v>466</v>
      </c>
    </row>
    <row r="15" spans="1:18" ht="11.25">
      <c r="A15" s="7">
        <v>14</v>
      </c>
      <c r="B15" s="7" t="s">
        <v>449</v>
      </c>
      <c r="C15" s="7" t="s">
        <v>102</v>
      </c>
      <c r="H15" s="7" t="s">
        <v>509</v>
      </c>
      <c r="I15" s="7" t="s">
        <v>510</v>
      </c>
      <c r="J15" s="7" t="s">
        <v>492</v>
      </c>
      <c r="K15" s="7" t="s">
        <v>511</v>
      </c>
      <c r="Q15" s="7" t="s">
        <v>454</v>
      </c>
      <c r="R15" s="7" t="s">
        <v>455</v>
      </c>
    </row>
    <row r="16" spans="1:18" ht="11.25">
      <c r="A16" s="7">
        <v>15</v>
      </c>
      <c r="B16" s="7" t="s">
        <v>449</v>
      </c>
      <c r="C16" s="7" t="s">
        <v>102</v>
      </c>
      <c r="H16" s="7" t="s">
        <v>512</v>
      </c>
      <c r="I16" s="7" t="s">
        <v>513</v>
      </c>
      <c r="J16" s="7" t="s">
        <v>514</v>
      </c>
      <c r="K16" s="7" t="s">
        <v>515</v>
      </c>
      <c r="Q16" s="7" t="s">
        <v>465</v>
      </c>
      <c r="R16" s="7" t="s">
        <v>466</v>
      </c>
    </row>
    <row r="17" spans="1:18" ht="11.25">
      <c r="A17" s="7">
        <v>16</v>
      </c>
      <c r="B17" s="7" t="s">
        <v>449</v>
      </c>
      <c r="C17" s="7" t="s">
        <v>102</v>
      </c>
      <c r="H17" s="7" t="s">
        <v>516</v>
      </c>
      <c r="I17" s="7" t="s">
        <v>517</v>
      </c>
      <c r="J17" s="7" t="s">
        <v>518</v>
      </c>
      <c r="K17" s="7" t="s">
        <v>519</v>
      </c>
      <c r="Q17" s="7" t="s">
        <v>520</v>
      </c>
      <c r="R17" s="7" t="s">
        <v>521</v>
      </c>
    </row>
    <row r="18" spans="1:18" ht="11.25">
      <c r="A18" s="7">
        <v>17</v>
      </c>
      <c r="B18" s="7" t="s">
        <v>449</v>
      </c>
      <c r="C18" s="7" t="s">
        <v>102</v>
      </c>
      <c r="H18" s="7" t="s">
        <v>522</v>
      </c>
      <c r="I18" s="7" t="s">
        <v>523</v>
      </c>
      <c r="J18" s="7" t="s">
        <v>524</v>
      </c>
      <c r="K18" s="7" t="s">
        <v>525</v>
      </c>
      <c r="Q18" s="7" t="s">
        <v>526</v>
      </c>
      <c r="R18" s="7" t="s">
        <v>527</v>
      </c>
    </row>
    <row r="19" spans="1:18" ht="11.25">
      <c r="A19" s="7">
        <v>18</v>
      </c>
      <c r="B19" s="7" t="s">
        <v>449</v>
      </c>
      <c r="C19" s="7" t="s">
        <v>102</v>
      </c>
      <c r="H19" s="7" t="s">
        <v>528</v>
      </c>
      <c r="I19" s="7" t="s">
        <v>529</v>
      </c>
      <c r="J19" s="7" t="s">
        <v>530</v>
      </c>
      <c r="K19" s="7" t="s">
        <v>470</v>
      </c>
      <c r="Q19" s="7" t="s">
        <v>454</v>
      </c>
      <c r="R19" s="7" t="s">
        <v>455</v>
      </c>
    </row>
    <row r="20" spans="1:18" ht="11.25">
      <c r="A20" s="7">
        <v>19</v>
      </c>
      <c r="B20" s="7" t="s">
        <v>449</v>
      </c>
      <c r="C20" s="7" t="s">
        <v>102</v>
      </c>
      <c r="H20" s="7" t="s">
        <v>531</v>
      </c>
      <c r="I20" s="7" t="s">
        <v>532</v>
      </c>
      <c r="J20" s="7" t="s">
        <v>533</v>
      </c>
      <c r="K20" s="7" t="s">
        <v>453</v>
      </c>
      <c r="Q20" s="7" t="s">
        <v>454</v>
      </c>
      <c r="R20" s="7" t="s">
        <v>455</v>
      </c>
    </row>
    <row r="21" spans="1:18" ht="11.25">
      <c r="A21" s="7">
        <v>20</v>
      </c>
      <c r="B21" s="7" t="s">
        <v>449</v>
      </c>
      <c r="C21" s="7" t="s">
        <v>102</v>
      </c>
      <c r="H21" s="7" t="s">
        <v>534</v>
      </c>
      <c r="I21" s="7" t="s">
        <v>535</v>
      </c>
      <c r="J21" s="7" t="s">
        <v>536</v>
      </c>
      <c r="K21" s="7" t="s">
        <v>537</v>
      </c>
      <c r="Q21" s="7" t="s">
        <v>454</v>
      </c>
      <c r="R21" s="7" t="s">
        <v>455</v>
      </c>
    </row>
    <row r="22" spans="1:18" ht="11.25">
      <c r="A22" s="7">
        <v>21</v>
      </c>
      <c r="B22" s="7" t="s">
        <v>449</v>
      </c>
      <c r="C22" s="7" t="s">
        <v>102</v>
      </c>
      <c r="H22" s="7" t="s">
        <v>538</v>
      </c>
      <c r="I22" s="7" t="s">
        <v>539</v>
      </c>
      <c r="J22" s="7" t="s">
        <v>540</v>
      </c>
      <c r="K22" s="7" t="s">
        <v>541</v>
      </c>
      <c r="Q22" s="7" t="s">
        <v>454</v>
      </c>
      <c r="R22" s="7" t="s">
        <v>455</v>
      </c>
    </row>
    <row r="23" spans="1:18" ht="11.25">
      <c r="A23" s="7">
        <v>22</v>
      </c>
      <c r="B23" s="7" t="s">
        <v>449</v>
      </c>
      <c r="C23" s="7" t="s">
        <v>102</v>
      </c>
      <c r="H23" s="7" t="s">
        <v>542</v>
      </c>
      <c r="I23" s="7" t="s">
        <v>543</v>
      </c>
      <c r="J23" s="7" t="s">
        <v>544</v>
      </c>
      <c r="K23" s="7" t="s">
        <v>489</v>
      </c>
      <c r="Q23" s="7" t="s">
        <v>454</v>
      </c>
      <c r="R23" s="7" t="s">
        <v>455</v>
      </c>
    </row>
    <row r="24" spans="1:18" ht="11.25">
      <c r="A24" s="7">
        <v>23</v>
      </c>
      <c r="B24" s="7" t="s">
        <v>449</v>
      </c>
      <c r="C24" s="7" t="s">
        <v>102</v>
      </c>
      <c r="H24" s="7" t="s">
        <v>545</v>
      </c>
      <c r="I24" s="7" t="s">
        <v>546</v>
      </c>
      <c r="J24" s="7" t="s">
        <v>547</v>
      </c>
      <c r="K24" s="7" t="s">
        <v>548</v>
      </c>
      <c r="Q24" s="7" t="s">
        <v>454</v>
      </c>
      <c r="R24" s="7" t="s">
        <v>455</v>
      </c>
    </row>
    <row r="25" spans="1:18" ht="11.25">
      <c r="A25" s="7">
        <v>24</v>
      </c>
      <c r="B25" s="7" t="s">
        <v>449</v>
      </c>
      <c r="C25" s="7" t="s">
        <v>102</v>
      </c>
      <c r="H25" s="7" t="s">
        <v>549</v>
      </c>
      <c r="I25" s="7" t="s">
        <v>550</v>
      </c>
      <c r="J25" s="7" t="s">
        <v>551</v>
      </c>
      <c r="K25" s="7" t="s">
        <v>453</v>
      </c>
      <c r="Q25" s="7" t="s">
        <v>454</v>
      </c>
      <c r="R25" s="7" t="s">
        <v>455</v>
      </c>
    </row>
    <row r="26" spans="1:18" ht="11.25">
      <c r="A26" s="7">
        <v>25</v>
      </c>
      <c r="B26" s="7" t="s">
        <v>449</v>
      </c>
      <c r="C26" s="7" t="s">
        <v>102</v>
      </c>
      <c r="H26" s="7" t="s">
        <v>552</v>
      </c>
      <c r="I26" s="7" t="s">
        <v>553</v>
      </c>
      <c r="J26" s="7" t="s">
        <v>554</v>
      </c>
      <c r="K26" s="7" t="s">
        <v>555</v>
      </c>
      <c r="Q26" s="7" t="s">
        <v>454</v>
      </c>
      <c r="R26" s="7" t="s">
        <v>455</v>
      </c>
    </row>
    <row r="27" spans="1:18" ht="11.25">
      <c r="A27" s="7">
        <v>26</v>
      </c>
      <c r="B27" s="7" t="s">
        <v>449</v>
      </c>
      <c r="C27" s="7" t="s">
        <v>102</v>
      </c>
      <c r="H27" s="7" t="s">
        <v>556</v>
      </c>
      <c r="I27" s="7" t="s">
        <v>557</v>
      </c>
      <c r="J27" s="7" t="s">
        <v>558</v>
      </c>
      <c r="K27" s="7" t="s">
        <v>525</v>
      </c>
      <c r="Q27" s="7" t="s">
        <v>454</v>
      </c>
      <c r="R27" s="7" t="s">
        <v>455</v>
      </c>
    </row>
    <row r="28" spans="1:18" ht="11.25">
      <c r="A28" s="7">
        <v>27</v>
      </c>
      <c r="B28" s="7" t="s">
        <v>449</v>
      </c>
      <c r="C28" s="7" t="s">
        <v>102</v>
      </c>
      <c r="H28" s="7" t="s">
        <v>559</v>
      </c>
      <c r="I28" s="7" t="s">
        <v>560</v>
      </c>
      <c r="J28" s="7" t="s">
        <v>561</v>
      </c>
      <c r="K28" s="7" t="s">
        <v>562</v>
      </c>
      <c r="Q28" s="7" t="s">
        <v>563</v>
      </c>
      <c r="R28" s="7" t="s">
        <v>564</v>
      </c>
    </row>
    <row r="29" spans="1:18" ht="11.25">
      <c r="A29" s="7">
        <v>28</v>
      </c>
      <c r="B29" s="7" t="s">
        <v>449</v>
      </c>
      <c r="C29" s="7" t="s">
        <v>102</v>
      </c>
      <c r="H29" s="7" t="s">
        <v>565</v>
      </c>
      <c r="I29" s="7" t="s">
        <v>566</v>
      </c>
      <c r="J29" s="7" t="s">
        <v>567</v>
      </c>
      <c r="K29" s="7" t="s">
        <v>568</v>
      </c>
      <c r="Q29" s="7" t="s">
        <v>454</v>
      </c>
      <c r="R29" s="7" t="s">
        <v>455</v>
      </c>
    </row>
    <row r="30" spans="1:18" ht="11.25">
      <c r="A30" s="7">
        <v>29</v>
      </c>
      <c r="B30" s="7" t="s">
        <v>449</v>
      </c>
      <c r="C30" s="7" t="s">
        <v>102</v>
      </c>
      <c r="H30" s="7" t="s">
        <v>569</v>
      </c>
      <c r="I30" s="7" t="s">
        <v>570</v>
      </c>
      <c r="J30" s="7" t="s">
        <v>571</v>
      </c>
      <c r="K30" s="7" t="s">
        <v>572</v>
      </c>
      <c r="Q30" s="7" t="s">
        <v>563</v>
      </c>
      <c r="R30" s="7" t="s">
        <v>564</v>
      </c>
    </row>
    <row r="31" spans="1:18" ht="11.25">
      <c r="A31" s="7">
        <v>30</v>
      </c>
      <c r="B31" s="7" t="s">
        <v>449</v>
      </c>
      <c r="C31" s="7" t="s">
        <v>102</v>
      </c>
      <c r="H31" s="7" t="s">
        <v>573</v>
      </c>
      <c r="I31" s="7" t="s">
        <v>574</v>
      </c>
      <c r="J31" s="7" t="s">
        <v>575</v>
      </c>
      <c r="K31" s="7" t="s">
        <v>576</v>
      </c>
      <c r="Q31" s="7" t="s">
        <v>454</v>
      </c>
      <c r="R31" s="7" t="s">
        <v>455</v>
      </c>
    </row>
    <row r="32" spans="1:18" ht="11.25">
      <c r="A32" s="7">
        <v>31</v>
      </c>
      <c r="B32" s="7" t="s">
        <v>449</v>
      </c>
      <c r="C32" s="7" t="s">
        <v>102</v>
      </c>
      <c r="H32" s="7" t="s">
        <v>577</v>
      </c>
      <c r="I32" s="7" t="s">
        <v>578</v>
      </c>
      <c r="J32" s="7" t="s">
        <v>579</v>
      </c>
      <c r="K32" s="7" t="s">
        <v>580</v>
      </c>
      <c r="Q32" s="7" t="s">
        <v>454</v>
      </c>
      <c r="R32" s="7" t="s">
        <v>455</v>
      </c>
    </row>
    <row r="33" spans="1:18" ht="11.25">
      <c r="A33" s="7">
        <v>32</v>
      </c>
      <c r="B33" s="7" t="s">
        <v>449</v>
      </c>
      <c r="C33" s="7" t="s">
        <v>102</v>
      </c>
      <c r="H33" s="7" t="s">
        <v>581</v>
      </c>
      <c r="I33" s="7" t="s">
        <v>582</v>
      </c>
      <c r="J33" s="7" t="s">
        <v>583</v>
      </c>
      <c r="K33" s="7" t="s">
        <v>459</v>
      </c>
      <c r="Q33" s="7" t="s">
        <v>454</v>
      </c>
      <c r="R33" s="7" t="s">
        <v>455</v>
      </c>
    </row>
    <row r="34" spans="1:18" ht="11.25">
      <c r="A34" s="7">
        <v>33</v>
      </c>
      <c r="B34" s="7" t="s">
        <v>449</v>
      </c>
      <c r="C34" s="7" t="s">
        <v>102</v>
      </c>
      <c r="H34" s="7" t="s">
        <v>584</v>
      </c>
      <c r="I34" s="7" t="s">
        <v>585</v>
      </c>
      <c r="J34" s="7" t="s">
        <v>586</v>
      </c>
      <c r="K34" s="7" t="s">
        <v>587</v>
      </c>
      <c r="Q34" s="7" t="s">
        <v>454</v>
      </c>
      <c r="R34" s="7" t="s">
        <v>455</v>
      </c>
    </row>
    <row r="35" spans="1:18" ht="11.25">
      <c r="A35" s="7">
        <v>34</v>
      </c>
      <c r="B35" s="7" t="s">
        <v>449</v>
      </c>
      <c r="C35" s="7" t="s">
        <v>102</v>
      </c>
      <c r="H35" s="7" t="s">
        <v>588</v>
      </c>
      <c r="I35" s="7" t="s">
        <v>589</v>
      </c>
      <c r="J35" s="7" t="s">
        <v>590</v>
      </c>
      <c r="K35" s="7" t="s">
        <v>580</v>
      </c>
      <c r="Q35" s="7" t="s">
        <v>454</v>
      </c>
      <c r="R35" s="7" t="s">
        <v>455</v>
      </c>
    </row>
    <row r="36" spans="1:18" ht="11.25">
      <c r="A36" s="7">
        <v>35</v>
      </c>
      <c r="B36" s="7" t="s">
        <v>449</v>
      </c>
      <c r="C36" s="7" t="s">
        <v>102</v>
      </c>
      <c r="H36" s="7" t="s">
        <v>591</v>
      </c>
      <c r="I36" s="7" t="s">
        <v>592</v>
      </c>
      <c r="J36" s="7" t="s">
        <v>593</v>
      </c>
      <c r="K36" s="7" t="s">
        <v>548</v>
      </c>
      <c r="Q36" s="7" t="s">
        <v>454</v>
      </c>
      <c r="R36" s="7" t="s">
        <v>455</v>
      </c>
    </row>
    <row r="37" spans="1:18" ht="11.25">
      <c r="A37" s="7">
        <v>36</v>
      </c>
      <c r="B37" s="7" t="s">
        <v>449</v>
      </c>
      <c r="C37" s="7" t="s">
        <v>102</v>
      </c>
      <c r="H37" s="7" t="s">
        <v>594</v>
      </c>
      <c r="I37" s="7" t="s">
        <v>595</v>
      </c>
      <c r="J37" s="7" t="s">
        <v>596</v>
      </c>
      <c r="K37" s="7" t="s">
        <v>597</v>
      </c>
      <c r="Q37" s="7" t="s">
        <v>454</v>
      </c>
      <c r="R37" s="7" t="s">
        <v>455</v>
      </c>
    </row>
    <row r="38" spans="1:18" ht="11.25">
      <c r="A38" s="7">
        <v>37</v>
      </c>
      <c r="B38" s="7" t="s">
        <v>449</v>
      </c>
      <c r="C38" s="7" t="s">
        <v>102</v>
      </c>
      <c r="H38" s="7" t="s">
        <v>598</v>
      </c>
      <c r="I38" s="7" t="s">
        <v>599</v>
      </c>
      <c r="J38" s="7" t="s">
        <v>600</v>
      </c>
      <c r="K38" s="7" t="s">
        <v>548</v>
      </c>
      <c r="L38" s="7" t="s">
        <v>601</v>
      </c>
      <c r="Q38" s="7" t="s">
        <v>602</v>
      </c>
      <c r="R38" s="7" t="s">
        <v>603</v>
      </c>
    </row>
    <row r="39" spans="1:18" ht="11.25">
      <c r="A39" s="7">
        <v>38</v>
      </c>
      <c r="B39" s="7" t="s">
        <v>449</v>
      </c>
      <c r="C39" s="7" t="s">
        <v>102</v>
      </c>
      <c r="H39" s="7" t="s">
        <v>604</v>
      </c>
      <c r="I39" s="7" t="s">
        <v>605</v>
      </c>
      <c r="J39" s="7" t="s">
        <v>606</v>
      </c>
      <c r="K39" s="7" t="s">
        <v>580</v>
      </c>
      <c r="Q39" s="7" t="s">
        <v>454</v>
      </c>
      <c r="R39" s="7" t="s">
        <v>455</v>
      </c>
    </row>
    <row r="40" spans="1:18" ht="11.25">
      <c r="A40" s="7">
        <v>39</v>
      </c>
      <c r="B40" s="7" t="s">
        <v>449</v>
      </c>
      <c r="C40" s="7" t="s">
        <v>102</v>
      </c>
      <c r="H40" s="7" t="s">
        <v>607</v>
      </c>
      <c r="I40" s="7" t="s">
        <v>608</v>
      </c>
      <c r="J40" s="7" t="s">
        <v>609</v>
      </c>
      <c r="K40" s="7" t="s">
        <v>548</v>
      </c>
      <c r="Q40" s="7" t="s">
        <v>563</v>
      </c>
      <c r="R40" s="7" t="s">
        <v>564</v>
      </c>
    </row>
    <row r="41" spans="1:18" ht="11.25">
      <c r="A41" s="7">
        <v>40</v>
      </c>
      <c r="B41" s="7" t="s">
        <v>449</v>
      </c>
      <c r="C41" s="7" t="s">
        <v>102</v>
      </c>
      <c r="H41" s="7" t="s">
        <v>610</v>
      </c>
      <c r="I41" s="7" t="s">
        <v>611</v>
      </c>
      <c r="J41" s="7" t="s">
        <v>612</v>
      </c>
      <c r="K41" s="7" t="s">
        <v>504</v>
      </c>
      <c r="Q41" s="7" t="s">
        <v>454</v>
      </c>
      <c r="R41" s="7" t="s">
        <v>455</v>
      </c>
    </row>
    <row r="42" spans="1:18" ht="11.25">
      <c r="A42" s="7">
        <v>41</v>
      </c>
      <c r="B42" s="7" t="s">
        <v>449</v>
      </c>
      <c r="C42" s="7" t="s">
        <v>102</v>
      </c>
      <c r="H42" s="7" t="s">
        <v>613</v>
      </c>
      <c r="I42" s="7" t="s">
        <v>614</v>
      </c>
      <c r="J42" s="7" t="s">
        <v>615</v>
      </c>
      <c r="K42" s="7" t="s">
        <v>616</v>
      </c>
      <c r="L42" s="7" t="s">
        <v>617</v>
      </c>
      <c r="Q42" s="7" t="s">
        <v>465</v>
      </c>
      <c r="R42" s="7" t="s">
        <v>466</v>
      </c>
    </row>
    <row r="43" spans="1:18" ht="11.25">
      <c r="A43" s="7">
        <v>42</v>
      </c>
      <c r="B43" s="7" t="s">
        <v>449</v>
      </c>
      <c r="C43" s="7" t="s">
        <v>102</v>
      </c>
      <c r="H43" s="7" t="s">
        <v>618</v>
      </c>
      <c r="I43" s="7" t="s">
        <v>619</v>
      </c>
      <c r="J43" s="7" t="s">
        <v>620</v>
      </c>
      <c r="K43" s="7" t="s">
        <v>562</v>
      </c>
      <c r="Q43" s="7" t="s">
        <v>563</v>
      </c>
      <c r="R43" s="7" t="s">
        <v>564</v>
      </c>
    </row>
    <row r="44" spans="1:18" ht="11.25">
      <c r="A44" s="7">
        <v>43</v>
      </c>
      <c r="B44" s="7" t="s">
        <v>449</v>
      </c>
      <c r="C44" s="7" t="s">
        <v>102</v>
      </c>
      <c r="H44" s="7" t="s">
        <v>621</v>
      </c>
      <c r="I44" s="7" t="s">
        <v>622</v>
      </c>
      <c r="J44" s="7" t="s">
        <v>623</v>
      </c>
      <c r="K44" s="7" t="s">
        <v>624</v>
      </c>
      <c r="Q44" s="7" t="s">
        <v>526</v>
      </c>
      <c r="R44" s="7" t="s">
        <v>527</v>
      </c>
    </row>
    <row r="45" spans="1:18" ht="11.25">
      <c r="A45" s="7">
        <v>44</v>
      </c>
      <c r="B45" s="7" t="s">
        <v>449</v>
      </c>
      <c r="C45" s="7" t="s">
        <v>102</v>
      </c>
      <c r="H45" s="7" t="s">
        <v>625</v>
      </c>
      <c r="I45" s="7" t="s">
        <v>626</v>
      </c>
      <c r="J45" s="7" t="s">
        <v>627</v>
      </c>
      <c r="K45" s="7" t="s">
        <v>548</v>
      </c>
      <c r="Q45" s="7" t="s">
        <v>454</v>
      </c>
      <c r="R45" s="7" t="s">
        <v>455</v>
      </c>
    </row>
    <row r="46" spans="1:18" ht="11.25">
      <c r="A46" s="7">
        <v>45</v>
      </c>
      <c r="B46" s="7" t="s">
        <v>449</v>
      </c>
      <c r="C46" s="7" t="s">
        <v>102</v>
      </c>
      <c r="H46" s="7" t="s">
        <v>628</v>
      </c>
      <c r="I46" s="7" t="s">
        <v>629</v>
      </c>
      <c r="J46" s="7" t="s">
        <v>630</v>
      </c>
      <c r="K46" s="7" t="s">
        <v>562</v>
      </c>
      <c r="Q46" s="7" t="s">
        <v>454</v>
      </c>
      <c r="R46" s="7" t="s">
        <v>455</v>
      </c>
    </row>
    <row r="47" spans="1:18" ht="11.25">
      <c r="A47" s="7">
        <v>46</v>
      </c>
      <c r="B47" s="7" t="s">
        <v>449</v>
      </c>
      <c r="C47" s="7" t="s">
        <v>102</v>
      </c>
      <c r="H47" s="7" t="s">
        <v>631</v>
      </c>
      <c r="I47" s="7" t="s">
        <v>632</v>
      </c>
      <c r="J47" s="7" t="s">
        <v>633</v>
      </c>
      <c r="K47" s="7" t="s">
        <v>634</v>
      </c>
      <c r="Q47" s="7" t="s">
        <v>454</v>
      </c>
      <c r="R47" s="7" t="s">
        <v>455</v>
      </c>
    </row>
    <row r="48" spans="1:18" ht="11.25">
      <c r="A48" s="7">
        <v>47</v>
      </c>
      <c r="B48" s="7" t="s">
        <v>449</v>
      </c>
      <c r="C48" s="7" t="s">
        <v>102</v>
      </c>
      <c r="H48" s="7" t="s">
        <v>635</v>
      </c>
      <c r="I48" s="7" t="s">
        <v>636</v>
      </c>
      <c r="J48" s="7" t="s">
        <v>637</v>
      </c>
      <c r="K48" s="7" t="s">
        <v>638</v>
      </c>
      <c r="Q48" s="7" t="s">
        <v>465</v>
      </c>
      <c r="R48" s="7" t="s">
        <v>466</v>
      </c>
    </row>
    <row r="49" spans="1:18" ht="11.25">
      <c r="A49" s="7">
        <v>48</v>
      </c>
      <c r="B49" s="7" t="s">
        <v>449</v>
      </c>
      <c r="C49" s="7" t="s">
        <v>102</v>
      </c>
      <c r="H49" s="7" t="s">
        <v>639</v>
      </c>
      <c r="I49" s="7" t="s">
        <v>640</v>
      </c>
      <c r="J49" s="7" t="s">
        <v>641</v>
      </c>
      <c r="K49" s="7" t="s">
        <v>453</v>
      </c>
      <c r="Q49" s="7" t="s">
        <v>454</v>
      </c>
      <c r="R49" s="7" t="s">
        <v>455</v>
      </c>
    </row>
    <row r="50" spans="1:18" ht="11.25">
      <c r="A50" s="7">
        <v>49</v>
      </c>
      <c r="B50" s="7" t="s">
        <v>449</v>
      </c>
      <c r="C50" s="7" t="s">
        <v>102</v>
      </c>
      <c r="H50" s="7" t="s">
        <v>642</v>
      </c>
      <c r="I50" s="7" t="s">
        <v>643</v>
      </c>
      <c r="J50" s="7" t="s">
        <v>644</v>
      </c>
      <c r="K50" s="7" t="s">
        <v>541</v>
      </c>
      <c r="Q50" s="7" t="s">
        <v>454</v>
      </c>
      <c r="R50" s="7" t="s">
        <v>455</v>
      </c>
    </row>
    <row r="51" spans="1:18" ht="11.25">
      <c r="A51" s="7">
        <v>50</v>
      </c>
      <c r="B51" s="7" t="s">
        <v>449</v>
      </c>
      <c r="C51" s="7" t="s">
        <v>102</v>
      </c>
      <c r="H51" s="7" t="s">
        <v>645</v>
      </c>
      <c r="I51" s="7" t="s">
        <v>646</v>
      </c>
      <c r="J51" s="7" t="s">
        <v>647</v>
      </c>
      <c r="K51" s="7" t="s">
        <v>541</v>
      </c>
      <c r="Q51" s="7" t="s">
        <v>454</v>
      </c>
      <c r="R51" s="7" t="s">
        <v>455</v>
      </c>
    </row>
    <row r="52" spans="1:18" ht="11.25">
      <c r="A52" s="7">
        <v>51</v>
      </c>
      <c r="B52" s="7" t="s">
        <v>449</v>
      </c>
      <c r="C52" s="7" t="s">
        <v>102</v>
      </c>
      <c r="H52" s="7" t="s">
        <v>648</v>
      </c>
      <c r="I52" s="7" t="s">
        <v>649</v>
      </c>
      <c r="J52" s="7" t="s">
        <v>650</v>
      </c>
      <c r="K52" s="7" t="s">
        <v>624</v>
      </c>
      <c r="Q52" s="7" t="s">
        <v>465</v>
      </c>
      <c r="R52" s="7" t="s">
        <v>466</v>
      </c>
    </row>
    <row r="53" spans="1:18" ht="11.25">
      <c r="A53" s="7">
        <v>52</v>
      </c>
      <c r="B53" s="7" t="s">
        <v>449</v>
      </c>
      <c r="C53" s="7" t="s">
        <v>102</v>
      </c>
      <c r="H53" s="7" t="s">
        <v>651</v>
      </c>
      <c r="I53" s="7" t="s">
        <v>652</v>
      </c>
      <c r="J53" s="7" t="s">
        <v>653</v>
      </c>
      <c r="K53" s="7" t="s">
        <v>654</v>
      </c>
      <c r="Q53" s="7" t="s">
        <v>465</v>
      </c>
      <c r="R53" s="7" t="s">
        <v>466</v>
      </c>
    </row>
    <row r="54" spans="1:18" ht="11.25">
      <c r="A54" s="7">
        <v>53</v>
      </c>
      <c r="B54" s="7" t="s">
        <v>449</v>
      </c>
      <c r="C54" s="7" t="s">
        <v>102</v>
      </c>
      <c r="H54" s="7" t="s">
        <v>655</v>
      </c>
      <c r="I54" s="7" t="s">
        <v>656</v>
      </c>
      <c r="J54" s="7" t="s">
        <v>657</v>
      </c>
      <c r="K54" s="7" t="s">
        <v>654</v>
      </c>
      <c r="L54" s="7" t="s">
        <v>658</v>
      </c>
      <c r="Q54" s="7" t="s">
        <v>465</v>
      </c>
      <c r="R54" s="7" t="s">
        <v>466</v>
      </c>
    </row>
    <row r="55" spans="1:18" ht="11.25">
      <c r="A55" s="7">
        <v>54</v>
      </c>
      <c r="B55" s="7" t="s">
        <v>449</v>
      </c>
      <c r="C55" s="7" t="s">
        <v>102</v>
      </c>
      <c r="H55" s="7" t="s">
        <v>659</v>
      </c>
      <c r="I55" s="7" t="s">
        <v>660</v>
      </c>
      <c r="J55" s="7" t="s">
        <v>661</v>
      </c>
      <c r="K55" s="7" t="s">
        <v>662</v>
      </c>
      <c r="Q55" s="7" t="s">
        <v>563</v>
      </c>
      <c r="R55" s="7" t="s">
        <v>564</v>
      </c>
    </row>
    <row r="56" spans="1:18" ht="11.25">
      <c r="A56" s="7">
        <v>55</v>
      </c>
      <c r="B56" s="7" t="s">
        <v>449</v>
      </c>
      <c r="C56" s="7" t="s">
        <v>102</v>
      </c>
      <c r="H56" s="7" t="s">
        <v>663</v>
      </c>
      <c r="I56" s="7" t="s">
        <v>664</v>
      </c>
      <c r="J56" s="7" t="s">
        <v>665</v>
      </c>
      <c r="K56" s="7" t="s">
        <v>666</v>
      </c>
      <c r="Q56" s="7" t="s">
        <v>454</v>
      </c>
      <c r="R56" s="7" t="s">
        <v>455</v>
      </c>
    </row>
    <row r="57" spans="1:18" ht="11.25">
      <c r="A57" s="7">
        <v>56</v>
      </c>
      <c r="B57" s="7" t="s">
        <v>449</v>
      </c>
      <c r="C57" s="7" t="s">
        <v>102</v>
      </c>
      <c r="H57" s="7" t="s">
        <v>667</v>
      </c>
      <c r="I57" s="7" t="s">
        <v>668</v>
      </c>
      <c r="J57" s="7" t="s">
        <v>669</v>
      </c>
      <c r="K57" s="7" t="s">
        <v>670</v>
      </c>
      <c r="L57" s="7" t="s">
        <v>671</v>
      </c>
      <c r="Q57" s="7" t="s">
        <v>465</v>
      </c>
      <c r="R57" s="7" t="s">
        <v>466</v>
      </c>
    </row>
    <row r="58" spans="1:18" ht="11.25">
      <c r="A58" s="7">
        <v>57</v>
      </c>
      <c r="B58" s="7" t="s">
        <v>449</v>
      </c>
      <c r="C58" s="7" t="s">
        <v>102</v>
      </c>
      <c r="H58" s="7" t="s">
        <v>672</v>
      </c>
      <c r="I58" s="7" t="s">
        <v>673</v>
      </c>
      <c r="J58" s="7" t="s">
        <v>674</v>
      </c>
      <c r="K58" s="7" t="s">
        <v>489</v>
      </c>
      <c r="Q58" s="7" t="s">
        <v>454</v>
      </c>
      <c r="R58" s="7" t="s">
        <v>455</v>
      </c>
    </row>
    <row r="59" spans="1:18" ht="11.25">
      <c r="A59" s="7">
        <v>58</v>
      </c>
      <c r="B59" s="7" t="s">
        <v>449</v>
      </c>
      <c r="C59" s="7" t="s">
        <v>102</v>
      </c>
      <c r="H59" s="7" t="s">
        <v>675</v>
      </c>
      <c r="I59" s="7" t="s">
        <v>676</v>
      </c>
      <c r="J59" s="7" t="s">
        <v>677</v>
      </c>
      <c r="K59" s="7" t="s">
        <v>678</v>
      </c>
      <c r="Q59" s="7" t="s">
        <v>465</v>
      </c>
      <c r="R59" s="7" t="s">
        <v>466</v>
      </c>
    </row>
    <row r="60" spans="1:18" ht="11.25">
      <c r="A60" s="7">
        <v>59</v>
      </c>
      <c r="B60" s="7" t="s">
        <v>449</v>
      </c>
      <c r="C60" s="7" t="s">
        <v>102</v>
      </c>
      <c r="H60" s="7" t="s">
        <v>679</v>
      </c>
      <c r="I60" s="7" t="s">
        <v>680</v>
      </c>
      <c r="J60" s="7" t="s">
        <v>681</v>
      </c>
      <c r="K60" s="7" t="s">
        <v>453</v>
      </c>
      <c r="Q60" s="7" t="s">
        <v>454</v>
      </c>
      <c r="R60" s="7" t="s">
        <v>455</v>
      </c>
    </row>
    <row r="61" spans="1:18" ht="11.25">
      <c r="A61" s="7">
        <v>60</v>
      </c>
      <c r="B61" s="7" t="s">
        <v>449</v>
      </c>
      <c r="C61" s="7" t="s">
        <v>102</v>
      </c>
      <c r="H61" s="7" t="s">
        <v>682</v>
      </c>
      <c r="I61" s="7" t="s">
        <v>683</v>
      </c>
      <c r="J61" s="7" t="s">
        <v>684</v>
      </c>
      <c r="K61" s="7" t="s">
        <v>685</v>
      </c>
      <c r="Q61" s="7" t="s">
        <v>465</v>
      </c>
      <c r="R61" s="7" t="s">
        <v>466</v>
      </c>
    </row>
    <row r="62" spans="1:18" ht="11.25">
      <c r="A62" s="7">
        <v>61</v>
      </c>
      <c r="B62" s="7" t="s">
        <v>449</v>
      </c>
      <c r="C62" s="7" t="s">
        <v>102</v>
      </c>
      <c r="H62" s="7" t="s">
        <v>686</v>
      </c>
      <c r="I62" s="7" t="s">
        <v>687</v>
      </c>
      <c r="J62" s="7" t="s">
        <v>688</v>
      </c>
      <c r="K62" s="7" t="s">
        <v>689</v>
      </c>
      <c r="Q62" s="7" t="s">
        <v>454</v>
      </c>
      <c r="R62" s="7" t="s">
        <v>455</v>
      </c>
    </row>
    <row r="63" spans="1:18" ht="11.25">
      <c r="A63" s="7">
        <v>62</v>
      </c>
      <c r="B63" s="7" t="s">
        <v>449</v>
      </c>
      <c r="C63" s="7" t="s">
        <v>102</v>
      </c>
      <c r="H63" s="7" t="s">
        <v>690</v>
      </c>
      <c r="I63" s="7" t="s">
        <v>691</v>
      </c>
      <c r="J63" s="7" t="s">
        <v>692</v>
      </c>
      <c r="K63" s="7" t="s">
        <v>693</v>
      </c>
      <c r="Q63" s="7" t="s">
        <v>465</v>
      </c>
      <c r="R63" s="7" t="s">
        <v>466</v>
      </c>
    </row>
    <row r="64" spans="1:18" ht="11.25">
      <c r="A64" s="7">
        <v>63</v>
      </c>
      <c r="B64" s="7" t="s">
        <v>449</v>
      </c>
      <c r="C64" s="7" t="s">
        <v>102</v>
      </c>
      <c r="H64" s="7" t="s">
        <v>694</v>
      </c>
      <c r="I64" s="7" t="s">
        <v>695</v>
      </c>
      <c r="J64" s="7" t="s">
        <v>696</v>
      </c>
      <c r="K64" s="7" t="s">
        <v>453</v>
      </c>
      <c r="Q64" s="7" t="s">
        <v>454</v>
      </c>
      <c r="R64" s="7" t="s">
        <v>455</v>
      </c>
    </row>
    <row r="65" spans="1:18" ht="11.25">
      <c r="A65" s="7">
        <v>64</v>
      </c>
      <c r="B65" s="7" t="s">
        <v>449</v>
      </c>
      <c r="C65" s="7" t="s">
        <v>102</v>
      </c>
      <c r="H65" s="7" t="s">
        <v>697</v>
      </c>
      <c r="I65" s="7" t="s">
        <v>698</v>
      </c>
      <c r="J65" s="7" t="s">
        <v>699</v>
      </c>
      <c r="K65" s="7" t="s">
        <v>700</v>
      </c>
      <c r="Q65" s="7" t="s">
        <v>454</v>
      </c>
      <c r="R65" s="7" t="s">
        <v>455</v>
      </c>
    </row>
    <row r="66" spans="1:18" ht="11.25">
      <c r="A66" s="7">
        <v>65</v>
      </c>
      <c r="B66" s="7" t="s">
        <v>449</v>
      </c>
      <c r="C66" s="7" t="s">
        <v>102</v>
      </c>
      <c r="H66" s="7" t="s">
        <v>701</v>
      </c>
      <c r="I66" s="7" t="s">
        <v>702</v>
      </c>
      <c r="J66" s="7" t="s">
        <v>703</v>
      </c>
      <c r="K66" s="7" t="s">
        <v>453</v>
      </c>
      <c r="L66" s="7" t="s">
        <v>704</v>
      </c>
      <c r="Q66" s="7" t="s">
        <v>454</v>
      </c>
      <c r="R66" s="7" t="s">
        <v>455</v>
      </c>
    </row>
    <row r="67" spans="1:18" ht="11.25">
      <c r="A67" s="7">
        <v>66</v>
      </c>
      <c r="B67" s="7" t="s">
        <v>449</v>
      </c>
      <c r="C67" s="7" t="s">
        <v>102</v>
      </c>
      <c r="H67" s="7" t="s">
        <v>705</v>
      </c>
      <c r="I67" s="7" t="s">
        <v>706</v>
      </c>
      <c r="J67" s="7" t="s">
        <v>707</v>
      </c>
      <c r="K67" s="7" t="s">
        <v>541</v>
      </c>
      <c r="Q67" s="7" t="s">
        <v>454</v>
      </c>
      <c r="R67" s="7" t="s">
        <v>455</v>
      </c>
    </row>
    <row r="68" spans="1:18" ht="11.25">
      <c r="A68" s="7">
        <v>67</v>
      </c>
      <c r="B68" s="7" t="s">
        <v>449</v>
      </c>
      <c r="C68" s="7" t="s">
        <v>102</v>
      </c>
      <c r="H68" s="7" t="s">
        <v>708</v>
      </c>
      <c r="I68" s="7" t="s">
        <v>709</v>
      </c>
      <c r="J68" s="7" t="s">
        <v>710</v>
      </c>
      <c r="K68" s="7" t="s">
        <v>453</v>
      </c>
      <c r="Q68" s="7" t="s">
        <v>454</v>
      </c>
      <c r="R68" s="7" t="s">
        <v>455</v>
      </c>
    </row>
    <row r="69" spans="1:18" ht="11.25">
      <c r="A69" s="7">
        <v>68</v>
      </c>
      <c r="B69" s="7" t="s">
        <v>449</v>
      </c>
      <c r="C69" s="7" t="s">
        <v>102</v>
      </c>
      <c r="H69" s="7" t="s">
        <v>711</v>
      </c>
      <c r="I69" s="7" t="s">
        <v>712</v>
      </c>
      <c r="J69" s="7" t="s">
        <v>713</v>
      </c>
      <c r="K69" s="7" t="s">
        <v>541</v>
      </c>
      <c r="Q69" s="7" t="s">
        <v>454</v>
      </c>
      <c r="R69" s="7" t="s">
        <v>455</v>
      </c>
    </row>
    <row r="70" spans="1:18" ht="11.25">
      <c r="A70" s="7">
        <v>69</v>
      </c>
      <c r="B70" s="7" t="s">
        <v>449</v>
      </c>
      <c r="C70" s="7" t="s">
        <v>102</v>
      </c>
      <c r="H70" s="7" t="s">
        <v>714</v>
      </c>
      <c r="I70" s="7" t="s">
        <v>715</v>
      </c>
      <c r="J70" s="7" t="s">
        <v>716</v>
      </c>
      <c r="K70" s="7" t="s">
        <v>453</v>
      </c>
      <c r="Q70" s="7" t="s">
        <v>454</v>
      </c>
      <c r="R70" s="7" t="s">
        <v>455</v>
      </c>
    </row>
    <row r="71" spans="1:18" ht="11.25">
      <c r="A71" s="7">
        <v>70</v>
      </c>
      <c r="B71" s="7" t="s">
        <v>449</v>
      </c>
      <c r="C71" s="7" t="s">
        <v>102</v>
      </c>
      <c r="H71" s="7" t="s">
        <v>717</v>
      </c>
      <c r="I71" s="7" t="s">
        <v>718</v>
      </c>
      <c r="J71" s="7" t="s">
        <v>719</v>
      </c>
      <c r="K71" s="7" t="s">
        <v>541</v>
      </c>
      <c r="Q71" s="7" t="s">
        <v>454</v>
      </c>
      <c r="R71" s="7" t="s">
        <v>455</v>
      </c>
    </row>
    <row r="72" spans="1:18" ht="11.25">
      <c r="A72" s="7">
        <v>71</v>
      </c>
      <c r="B72" s="7" t="s">
        <v>449</v>
      </c>
      <c r="C72" s="7" t="s">
        <v>102</v>
      </c>
      <c r="H72" s="7" t="s">
        <v>720</v>
      </c>
      <c r="I72" s="7" t="s">
        <v>721</v>
      </c>
      <c r="J72" s="7" t="s">
        <v>722</v>
      </c>
      <c r="K72" s="7" t="s">
        <v>453</v>
      </c>
      <c r="Q72" s="7" t="s">
        <v>454</v>
      </c>
      <c r="R72" s="7" t="s">
        <v>455</v>
      </c>
    </row>
    <row r="73" spans="1:18" ht="11.25">
      <c r="A73" s="7">
        <v>72</v>
      </c>
      <c r="B73" s="7" t="s">
        <v>449</v>
      </c>
      <c r="C73" s="7" t="s">
        <v>102</v>
      </c>
      <c r="H73" s="7" t="s">
        <v>723</v>
      </c>
      <c r="I73" s="7" t="s">
        <v>724</v>
      </c>
      <c r="J73" s="7" t="s">
        <v>725</v>
      </c>
      <c r="K73" s="7" t="s">
        <v>453</v>
      </c>
      <c r="Q73" s="7" t="s">
        <v>454</v>
      </c>
      <c r="R73" s="7" t="s">
        <v>455</v>
      </c>
    </row>
    <row r="74" spans="1:18" ht="11.25">
      <c r="A74" s="7">
        <v>73</v>
      </c>
      <c r="B74" s="7" t="s">
        <v>449</v>
      </c>
      <c r="C74" s="7" t="s">
        <v>102</v>
      </c>
      <c r="H74" s="7" t="s">
        <v>726</v>
      </c>
      <c r="I74" s="7" t="s">
        <v>727</v>
      </c>
      <c r="J74" s="7" t="s">
        <v>728</v>
      </c>
      <c r="K74" s="7" t="s">
        <v>562</v>
      </c>
      <c r="Q74" s="7" t="s">
        <v>454</v>
      </c>
      <c r="R74" s="7" t="s">
        <v>455</v>
      </c>
    </row>
    <row r="75" spans="1:18" ht="11.25">
      <c r="A75" s="7">
        <v>74</v>
      </c>
      <c r="B75" s="7" t="s">
        <v>449</v>
      </c>
      <c r="C75" s="7" t="s">
        <v>102</v>
      </c>
      <c r="H75" s="7" t="s">
        <v>729</v>
      </c>
      <c r="I75" s="7" t="s">
        <v>727</v>
      </c>
      <c r="J75" s="7" t="s">
        <v>730</v>
      </c>
      <c r="K75" s="7" t="s">
        <v>459</v>
      </c>
      <c r="Q75" s="7" t="s">
        <v>454</v>
      </c>
      <c r="R75" s="7" t="s">
        <v>455</v>
      </c>
    </row>
    <row r="76" spans="1:18" ht="11.25">
      <c r="A76" s="7">
        <v>75</v>
      </c>
      <c r="B76" s="7" t="s">
        <v>449</v>
      </c>
      <c r="C76" s="7" t="s">
        <v>102</v>
      </c>
      <c r="H76" s="7" t="s">
        <v>731</v>
      </c>
      <c r="I76" s="7" t="s">
        <v>732</v>
      </c>
      <c r="J76" s="7" t="s">
        <v>733</v>
      </c>
      <c r="K76" s="7" t="s">
        <v>562</v>
      </c>
      <c r="Q76" s="7" t="s">
        <v>465</v>
      </c>
      <c r="R76" s="7" t="s">
        <v>466</v>
      </c>
    </row>
    <row r="77" spans="1:18" ht="11.25">
      <c r="A77" s="7">
        <v>76</v>
      </c>
      <c r="B77" s="7" t="s">
        <v>449</v>
      </c>
      <c r="C77" s="7" t="s">
        <v>102</v>
      </c>
      <c r="H77" s="7" t="s">
        <v>734</v>
      </c>
      <c r="I77" s="7" t="s">
        <v>735</v>
      </c>
      <c r="J77" s="7" t="s">
        <v>736</v>
      </c>
      <c r="K77" s="7" t="s">
        <v>737</v>
      </c>
      <c r="Q77" s="7" t="s">
        <v>454</v>
      </c>
      <c r="R77" s="7" t="s">
        <v>455</v>
      </c>
    </row>
    <row r="78" spans="1:18" ht="11.25">
      <c r="A78" s="7">
        <v>77</v>
      </c>
      <c r="B78" s="7" t="s">
        <v>449</v>
      </c>
      <c r="C78" s="7" t="s">
        <v>102</v>
      </c>
      <c r="H78" s="7" t="s">
        <v>738</v>
      </c>
      <c r="I78" s="7" t="s">
        <v>739</v>
      </c>
      <c r="J78" s="7" t="s">
        <v>740</v>
      </c>
      <c r="K78" s="7" t="s">
        <v>741</v>
      </c>
      <c r="L78" s="7" t="s">
        <v>742</v>
      </c>
      <c r="Q78" s="7" t="s">
        <v>465</v>
      </c>
      <c r="R78" s="7" t="s">
        <v>466</v>
      </c>
    </row>
    <row r="79" spans="1:18" ht="11.25">
      <c r="A79" s="7">
        <v>78</v>
      </c>
      <c r="B79" s="7" t="s">
        <v>449</v>
      </c>
      <c r="C79" s="7" t="s">
        <v>102</v>
      </c>
      <c r="H79" s="7" t="s">
        <v>743</v>
      </c>
      <c r="I79" s="7" t="s">
        <v>744</v>
      </c>
      <c r="J79" s="7" t="s">
        <v>745</v>
      </c>
      <c r="K79" s="7" t="s">
        <v>746</v>
      </c>
      <c r="Q79" s="7" t="s">
        <v>454</v>
      </c>
      <c r="R79" s="7" t="s">
        <v>455</v>
      </c>
    </row>
    <row r="80" spans="1:18" ht="11.25">
      <c r="A80" s="7">
        <v>79</v>
      </c>
      <c r="B80" s="7" t="s">
        <v>449</v>
      </c>
      <c r="C80" s="7" t="s">
        <v>102</v>
      </c>
      <c r="H80" s="7" t="s">
        <v>747</v>
      </c>
      <c r="I80" s="7" t="s">
        <v>748</v>
      </c>
      <c r="J80" s="7" t="s">
        <v>749</v>
      </c>
      <c r="K80" s="7" t="s">
        <v>478</v>
      </c>
      <c r="L80" s="7" t="s">
        <v>750</v>
      </c>
      <c r="Q80" s="7" t="s">
        <v>465</v>
      </c>
      <c r="R80" s="7" t="s">
        <v>466</v>
      </c>
    </row>
    <row r="81" spans="1:18" ht="11.25">
      <c r="A81" s="7">
        <v>80</v>
      </c>
      <c r="B81" s="7" t="s">
        <v>449</v>
      </c>
      <c r="C81" s="7" t="s">
        <v>102</v>
      </c>
      <c r="H81" s="7" t="s">
        <v>751</v>
      </c>
      <c r="I81" s="7" t="s">
        <v>752</v>
      </c>
      <c r="J81" s="7" t="s">
        <v>753</v>
      </c>
      <c r="K81" s="7" t="s">
        <v>754</v>
      </c>
      <c r="Q81" s="7" t="s">
        <v>454</v>
      </c>
      <c r="R81" s="7" t="s">
        <v>455</v>
      </c>
    </row>
    <row r="82" spans="1:18" ht="11.25">
      <c r="A82" s="7">
        <v>81</v>
      </c>
      <c r="B82" s="7" t="s">
        <v>449</v>
      </c>
      <c r="C82" s="7" t="s">
        <v>102</v>
      </c>
      <c r="H82" s="7" t="s">
        <v>755</v>
      </c>
      <c r="I82" s="7" t="s">
        <v>756</v>
      </c>
      <c r="J82" s="7" t="s">
        <v>757</v>
      </c>
      <c r="K82" s="7" t="s">
        <v>453</v>
      </c>
      <c r="Q82" s="7" t="s">
        <v>454</v>
      </c>
      <c r="R82" s="7" t="s">
        <v>455</v>
      </c>
    </row>
    <row r="83" spans="1:18" ht="11.25">
      <c r="A83" s="7">
        <v>82</v>
      </c>
      <c r="B83" s="7" t="s">
        <v>449</v>
      </c>
      <c r="C83" s="7" t="s">
        <v>102</v>
      </c>
      <c r="H83" s="7" t="s">
        <v>758</v>
      </c>
      <c r="I83" s="7" t="s">
        <v>759</v>
      </c>
      <c r="J83" s="7" t="s">
        <v>760</v>
      </c>
      <c r="K83" s="7" t="s">
        <v>761</v>
      </c>
      <c r="Q83" s="7" t="s">
        <v>465</v>
      </c>
      <c r="R83" s="7" t="s">
        <v>466</v>
      </c>
    </row>
    <row r="84" spans="1:18" ht="11.25">
      <c r="A84" s="7">
        <v>83</v>
      </c>
      <c r="B84" s="7" t="s">
        <v>449</v>
      </c>
      <c r="C84" s="7" t="s">
        <v>102</v>
      </c>
      <c r="H84" s="7" t="s">
        <v>762</v>
      </c>
      <c r="I84" s="7" t="s">
        <v>763</v>
      </c>
      <c r="J84" s="7" t="s">
        <v>764</v>
      </c>
      <c r="K84" s="7" t="s">
        <v>580</v>
      </c>
      <c r="Q84" s="7" t="s">
        <v>454</v>
      </c>
      <c r="R84" s="7" t="s">
        <v>455</v>
      </c>
    </row>
    <row r="85" spans="1:18" ht="11.25">
      <c r="A85" s="7">
        <v>84</v>
      </c>
      <c r="B85" s="7" t="s">
        <v>449</v>
      </c>
      <c r="C85" s="7" t="s">
        <v>102</v>
      </c>
      <c r="H85" s="7" t="s">
        <v>765</v>
      </c>
      <c r="I85" s="7" t="s">
        <v>766</v>
      </c>
      <c r="J85" s="7" t="s">
        <v>767</v>
      </c>
      <c r="K85" s="7" t="s">
        <v>453</v>
      </c>
      <c r="Q85" s="7" t="s">
        <v>454</v>
      </c>
      <c r="R85" s="7" t="s">
        <v>455</v>
      </c>
    </row>
    <row r="86" spans="1:18" ht="11.25">
      <c r="A86" s="7">
        <v>85</v>
      </c>
      <c r="B86" s="7" t="s">
        <v>449</v>
      </c>
      <c r="C86" s="7" t="s">
        <v>102</v>
      </c>
      <c r="H86" s="7" t="s">
        <v>768</v>
      </c>
      <c r="I86" s="7" t="s">
        <v>769</v>
      </c>
      <c r="J86" s="7" t="s">
        <v>770</v>
      </c>
      <c r="K86" s="7" t="s">
        <v>771</v>
      </c>
      <c r="Q86" s="7" t="s">
        <v>465</v>
      </c>
      <c r="R86" s="7" t="s">
        <v>466</v>
      </c>
    </row>
    <row r="87" spans="1:18" ht="11.25">
      <c r="A87" s="7">
        <v>86</v>
      </c>
      <c r="B87" s="7" t="s">
        <v>449</v>
      </c>
      <c r="C87" s="7" t="s">
        <v>102</v>
      </c>
      <c r="H87" s="7" t="s">
        <v>772</v>
      </c>
      <c r="I87" s="7" t="s">
        <v>773</v>
      </c>
      <c r="J87" s="7" t="s">
        <v>774</v>
      </c>
      <c r="K87" s="7" t="s">
        <v>771</v>
      </c>
      <c r="Q87" s="7" t="s">
        <v>499</v>
      </c>
      <c r="R87" s="7" t="s">
        <v>500</v>
      </c>
    </row>
    <row r="88" spans="1:18" ht="11.25">
      <c r="A88" s="7">
        <v>87</v>
      </c>
      <c r="B88" s="7" t="s">
        <v>449</v>
      </c>
      <c r="C88" s="7" t="s">
        <v>102</v>
      </c>
      <c r="H88" s="7" t="s">
        <v>775</v>
      </c>
      <c r="I88" s="7" t="s">
        <v>776</v>
      </c>
      <c r="J88" s="7" t="s">
        <v>777</v>
      </c>
      <c r="K88" s="7" t="s">
        <v>537</v>
      </c>
      <c r="Q88" s="7" t="s">
        <v>454</v>
      </c>
      <c r="R88" s="7" t="s">
        <v>455</v>
      </c>
    </row>
    <row r="89" spans="1:18" ht="11.25">
      <c r="A89" s="7">
        <v>88</v>
      </c>
      <c r="B89" s="7" t="s">
        <v>449</v>
      </c>
      <c r="C89" s="7" t="s">
        <v>102</v>
      </c>
      <c r="H89" s="7" t="s">
        <v>778</v>
      </c>
      <c r="I89" s="7" t="s">
        <v>779</v>
      </c>
      <c r="J89" s="7" t="s">
        <v>780</v>
      </c>
      <c r="K89" s="7" t="s">
        <v>548</v>
      </c>
      <c r="Q89" s="7" t="s">
        <v>499</v>
      </c>
      <c r="R89" s="7" t="s">
        <v>500</v>
      </c>
    </row>
    <row r="90" spans="1:18" ht="11.25">
      <c r="A90" s="7">
        <v>89</v>
      </c>
      <c r="B90" s="7" t="s">
        <v>449</v>
      </c>
      <c r="C90" s="7" t="s">
        <v>102</v>
      </c>
      <c r="H90" s="7" t="s">
        <v>781</v>
      </c>
      <c r="I90" s="7" t="s">
        <v>782</v>
      </c>
      <c r="J90" s="7" t="s">
        <v>783</v>
      </c>
      <c r="K90" s="7" t="s">
        <v>541</v>
      </c>
      <c r="Q90" s="7" t="s">
        <v>454</v>
      </c>
      <c r="R90" s="7" t="s">
        <v>455</v>
      </c>
    </row>
    <row r="91" spans="1:18" ht="11.25">
      <c r="A91" s="7">
        <v>90</v>
      </c>
      <c r="B91" s="7" t="s">
        <v>449</v>
      </c>
      <c r="C91" s="7" t="s">
        <v>102</v>
      </c>
      <c r="H91" s="7" t="s">
        <v>784</v>
      </c>
      <c r="I91" s="7" t="s">
        <v>785</v>
      </c>
      <c r="J91" s="7" t="s">
        <v>786</v>
      </c>
      <c r="K91" s="7" t="s">
        <v>634</v>
      </c>
      <c r="Q91" s="7" t="s">
        <v>454</v>
      </c>
      <c r="R91" s="7" t="s">
        <v>455</v>
      </c>
    </row>
    <row r="92" spans="1:18" ht="11.25">
      <c r="A92" s="7">
        <v>91</v>
      </c>
      <c r="B92" s="7" t="s">
        <v>449</v>
      </c>
      <c r="C92" s="7" t="s">
        <v>102</v>
      </c>
      <c r="H92" s="7" t="s">
        <v>787</v>
      </c>
      <c r="I92" s="7" t="s">
        <v>788</v>
      </c>
      <c r="J92" s="7" t="s">
        <v>789</v>
      </c>
      <c r="K92" s="7" t="s">
        <v>541</v>
      </c>
      <c r="Q92" s="7" t="s">
        <v>454</v>
      </c>
      <c r="R92" s="7" t="s">
        <v>455</v>
      </c>
    </row>
    <row r="93" spans="1:18" ht="11.25">
      <c r="A93" s="7">
        <v>92</v>
      </c>
      <c r="B93" s="7" t="s">
        <v>449</v>
      </c>
      <c r="C93" s="7" t="s">
        <v>102</v>
      </c>
      <c r="H93" s="7" t="s">
        <v>790</v>
      </c>
      <c r="I93" s="7" t="s">
        <v>791</v>
      </c>
      <c r="J93" s="7" t="s">
        <v>792</v>
      </c>
      <c r="K93" s="7" t="s">
        <v>793</v>
      </c>
      <c r="Q93" s="7" t="s">
        <v>454</v>
      </c>
      <c r="R93" s="7" t="s">
        <v>455</v>
      </c>
    </row>
    <row r="94" spans="1:18" ht="11.25">
      <c r="A94" s="7">
        <v>93</v>
      </c>
      <c r="B94" s="7" t="s">
        <v>449</v>
      </c>
      <c r="C94" s="7" t="s">
        <v>102</v>
      </c>
      <c r="H94" s="7" t="s">
        <v>794</v>
      </c>
      <c r="I94" s="7" t="s">
        <v>795</v>
      </c>
      <c r="J94" s="7" t="s">
        <v>796</v>
      </c>
      <c r="K94" s="7" t="s">
        <v>489</v>
      </c>
      <c r="Q94" s="7" t="s">
        <v>454</v>
      </c>
      <c r="R94" s="7" t="s">
        <v>455</v>
      </c>
    </row>
    <row r="95" spans="1:18" ht="11.25">
      <c r="A95" s="7">
        <v>94</v>
      </c>
      <c r="B95" s="7" t="s">
        <v>449</v>
      </c>
      <c r="C95" s="7" t="s">
        <v>102</v>
      </c>
      <c r="H95" s="7" t="s">
        <v>797</v>
      </c>
      <c r="I95" s="7" t="s">
        <v>798</v>
      </c>
      <c r="J95" s="7" t="s">
        <v>799</v>
      </c>
      <c r="K95" s="7" t="s">
        <v>541</v>
      </c>
      <c r="L95" s="7" t="s">
        <v>800</v>
      </c>
      <c r="Q95" s="7" t="s">
        <v>454</v>
      </c>
      <c r="R95" s="7" t="s">
        <v>455</v>
      </c>
    </row>
    <row r="96" spans="1:18" ht="11.25">
      <c r="A96" s="7">
        <v>95</v>
      </c>
      <c r="B96" s="7" t="s">
        <v>449</v>
      </c>
      <c r="C96" s="7" t="s">
        <v>102</v>
      </c>
      <c r="H96" s="7" t="s">
        <v>801</v>
      </c>
      <c r="I96" s="7" t="s">
        <v>802</v>
      </c>
      <c r="J96" s="7" t="s">
        <v>803</v>
      </c>
      <c r="K96" s="7" t="s">
        <v>548</v>
      </c>
      <c r="Q96" s="7" t="s">
        <v>454</v>
      </c>
      <c r="R96" s="7" t="s">
        <v>455</v>
      </c>
    </row>
    <row r="97" spans="1:18" ht="11.25">
      <c r="A97" s="7">
        <v>96</v>
      </c>
      <c r="B97" s="7" t="s">
        <v>449</v>
      </c>
      <c r="C97" s="7" t="s">
        <v>102</v>
      </c>
      <c r="H97" s="7" t="s">
        <v>804</v>
      </c>
      <c r="I97" s="7" t="s">
        <v>805</v>
      </c>
      <c r="J97" s="7" t="s">
        <v>806</v>
      </c>
      <c r="K97" s="7" t="s">
        <v>541</v>
      </c>
      <c r="L97" s="7" t="s">
        <v>807</v>
      </c>
      <c r="Q97" s="7" t="s">
        <v>808</v>
      </c>
      <c r="R97" s="7" t="s">
        <v>809</v>
      </c>
    </row>
    <row r="98" spans="1:18" ht="11.25">
      <c r="A98" s="7">
        <v>97</v>
      </c>
      <c r="B98" s="7" t="s">
        <v>449</v>
      </c>
      <c r="C98" s="7" t="s">
        <v>102</v>
      </c>
      <c r="H98" s="7" t="s">
        <v>810</v>
      </c>
      <c r="I98" s="7" t="s">
        <v>811</v>
      </c>
      <c r="J98" s="7" t="s">
        <v>812</v>
      </c>
      <c r="K98" s="7" t="s">
        <v>489</v>
      </c>
      <c r="Q98" s="7" t="s">
        <v>454</v>
      </c>
      <c r="R98" s="7" t="s">
        <v>455</v>
      </c>
    </row>
    <row r="99" spans="1:18" ht="11.25">
      <c r="A99" s="7">
        <v>98</v>
      </c>
      <c r="B99" s="7" t="s">
        <v>449</v>
      </c>
      <c r="C99" s="7" t="s">
        <v>102</v>
      </c>
      <c r="H99" s="7" t="s">
        <v>813</v>
      </c>
      <c r="I99" s="7" t="s">
        <v>814</v>
      </c>
      <c r="J99" s="7" t="s">
        <v>815</v>
      </c>
      <c r="K99" s="7" t="s">
        <v>562</v>
      </c>
      <c r="Q99" s="7" t="s">
        <v>454</v>
      </c>
      <c r="R99" s="7" t="s">
        <v>455</v>
      </c>
    </row>
    <row r="100" spans="1:18" ht="11.25">
      <c r="A100" s="7">
        <v>99</v>
      </c>
      <c r="B100" s="7" t="s">
        <v>449</v>
      </c>
      <c r="C100" s="7" t="s">
        <v>102</v>
      </c>
      <c r="H100" s="7" t="s">
        <v>816</v>
      </c>
      <c r="I100" s="7" t="s">
        <v>817</v>
      </c>
      <c r="J100" s="7" t="s">
        <v>818</v>
      </c>
      <c r="K100" s="7" t="s">
        <v>634</v>
      </c>
      <c r="Q100" s="7" t="s">
        <v>454</v>
      </c>
      <c r="R100" s="7" t="s">
        <v>455</v>
      </c>
    </row>
    <row r="101" spans="1:18" ht="11.25">
      <c r="A101" s="7">
        <v>100</v>
      </c>
      <c r="B101" s="7" t="s">
        <v>449</v>
      </c>
      <c r="C101" s="7" t="s">
        <v>102</v>
      </c>
      <c r="H101" s="7" t="s">
        <v>819</v>
      </c>
      <c r="I101" s="7" t="s">
        <v>820</v>
      </c>
      <c r="J101" s="7" t="s">
        <v>821</v>
      </c>
      <c r="K101" s="7" t="s">
        <v>580</v>
      </c>
      <c r="Q101" s="7" t="s">
        <v>454</v>
      </c>
      <c r="R101" s="7" t="s">
        <v>455</v>
      </c>
    </row>
    <row r="102" spans="1:18" ht="11.25">
      <c r="A102" s="7">
        <v>101</v>
      </c>
      <c r="B102" s="7" t="s">
        <v>449</v>
      </c>
      <c r="C102" s="7" t="s">
        <v>102</v>
      </c>
      <c r="H102" s="7" t="s">
        <v>822</v>
      </c>
      <c r="I102" s="7" t="s">
        <v>823</v>
      </c>
      <c r="J102" s="7" t="s">
        <v>824</v>
      </c>
      <c r="K102" s="7" t="s">
        <v>459</v>
      </c>
      <c r="Q102" s="7" t="s">
        <v>454</v>
      </c>
      <c r="R102" s="7" t="s">
        <v>455</v>
      </c>
    </row>
    <row r="103" spans="1:18" ht="11.25">
      <c r="A103" s="7">
        <v>102</v>
      </c>
      <c r="B103" s="7" t="s">
        <v>449</v>
      </c>
      <c r="C103" s="7" t="s">
        <v>102</v>
      </c>
      <c r="H103" s="7" t="s">
        <v>825</v>
      </c>
      <c r="I103" s="7" t="s">
        <v>826</v>
      </c>
      <c r="J103" s="7" t="s">
        <v>827</v>
      </c>
      <c r="K103" s="7" t="s">
        <v>459</v>
      </c>
      <c r="Q103" s="7" t="s">
        <v>563</v>
      </c>
      <c r="R103" s="7" t="s">
        <v>564</v>
      </c>
    </row>
    <row r="104" spans="1:18" ht="11.25">
      <c r="A104" s="7">
        <v>103</v>
      </c>
      <c r="B104" s="7" t="s">
        <v>449</v>
      </c>
      <c r="C104" s="7" t="s">
        <v>102</v>
      </c>
      <c r="H104" s="7" t="s">
        <v>828</v>
      </c>
      <c r="I104" s="7" t="s">
        <v>829</v>
      </c>
      <c r="J104" s="7" t="s">
        <v>830</v>
      </c>
      <c r="K104" s="7" t="s">
        <v>737</v>
      </c>
      <c r="Q104" s="7" t="s">
        <v>454</v>
      </c>
      <c r="R104" s="7" t="s">
        <v>455</v>
      </c>
    </row>
    <row r="105" spans="1:18" ht="11.25">
      <c r="A105" s="7">
        <v>104</v>
      </c>
      <c r="B105" s="7" t="s">
        <v>449</v>
      </c>
      <c r="C105" s="7" t="s">
        <v>102</v>
      </c>
      <c r="H105" s="7" t="s">
        <v>831</v>
      </c>
      <c r="I105" s="7" t="s">
        <v>832</v>
      </c>
      <c r="J105" s="7" t="s">
        <v>833</v>
      </c>
      <c r="K105" s="7" t="s">
        <v>548</v>
      </c>
      <c r="Q105" s="7" t="s">
        <v>454</v>
      </c>
      <c r="R105" s="7" t="s">
        <v>455</v>
      </c>
    </row>
    <row r="106" spans="1:18" ht="11.25">
      <c r="A106" s="7">
        <v>105</v>
      </c>
      <c r="B106" s="7" t="s">
        <v>449</v>
      </c>
      <c r="C106" s="7" t="s">
        <v>102</v>
      </c>
      <c r="H106" s="7" t="s">
        <v>834</v>
      </c>
      <c r="I106" s="7" t="s">
        <v>835</v>
      </c>
      <c r="J106" s="7" t="s">
        <v>836</v>
      </c>
      <c r="K106" s="7" t="s">
        <v>453</v>
      </c>
      <c r="Q106" s="7" t="s">
        <v>454</v>
      </c>
      <c r="R106" s="7" t="s">
        <v>455</v>
      </c>
    </row>
    <row r="107" spans="1:18" ht="11.25">
      <c r="A107" s="7">
        <v>106</v>
      </c>
      <c r="B107" s="7" t="s">
        <v>449</v>
      </c>
      <c r="C107" s="7" t="s">
        <v>102</v>
      </c>
      <c r="H107" s="7" t="s">
        <v>837</v>
      </c>
      <c r="I107" s="7" t="s">
        <v>838</v>
      </c>
      <c r="J107" s="7" t="s">
        <v>839</v>
      </c>
      <c r="K107" s="7" t="s">
        <v>453</v>
      </c>
      <c r="Q107" s="7" t="s">
        <v>454</v>
      </c>
      <c r="R107" s="7" t="s">
        <v>455</v>
      </c>
    </row>
    <row r="108" spans="1:18" ht="11.25">
      <c r="A108" s="7">
        <v>107</v>
      </c>
      <c r="B108" s="7" t="s">
        <v>449</v>
      </c>
      <c r="C108" s="7" t="s">
        <v>102</v>
      </c>
      <c r="H108" s="7" t="s">
        <v>840</v>
      </c>
      <c r="I108" s="7" t="s">
        <v>841</v>
      </c>
      <c r="J108" s="7" t="s">
        <v>842</v>
      </c>
      <c r="K108" s="7" t="s">
        <v>634</v>
      </c>
      <c r="Q108" s="7" t="s">
        <v>454</v>
      </c>
      <c r="R108" s="7" t="s">
        <v>455</v>
      </c>
    </row>
    <row r="109" spans="1:18" ht="11.25">
      <c r="A109" s="7">
        <v>108</v>
      </c>
      <c r="B109" s="7" t="s">
        <v>449</v>
      </c>
      <c r="C109" s="7" t="s">
        <v>102</v>
      </c>
      <c r="H109" s="7" t="s">
        <v>843</v>
      </c>
      <c r="I109" s="7" t="s">
        <v>844</v>
      </c>
      <c r="J109" s="7" t="s">
        <v>845</v>
      </c>
      <c r="K109" s="7" t="s">
        <v>846</v>
      </c>
      <c r="L109" s="7" t="s">
        <v>847</v>
      </c>
      <c r="Q109" s="7" t="s">
        <v>465</v>
      </c>
      <c r="R109" s="7" t="s">
        <v>466</v>
      </c>
    </row>
    <row r="110" spans="1:18" ht="11.25">
      <c r="A110" s="7">
        <v>109</v>
      </c>
      <c r="B110" s="7" t="s">
        <v>449</v>
      </c>
      <c r="C110" s="7" t="s">
        <v>102</v>
      </c>
      <c r="H110" s="7" t="s">
        <v>848</v>
      </c>
      <c r="I110" s="7" t="s">
        <v>849</v>
      </c>
      <c r="J110" s="7" t="s">
        <v>850</v>
      </c>
      <c r="K110" s="7" t="s">
        <v>453</v>
      </c>
      <c r="Q110" s="7" t="s">
        <v>454</v>
      </c>
      <c r="R110" s="7" t="s">
        <v>455</v>
      </c>
    </row>
    <row r="111" spans="1:18" ht="11.25">
      <c r="A111" s="7">
        <v>110</v>
      </c>
      <c r="B111" s="7" t="s">
        <v>449</v>
      </c>
      <c r="C111" s="7" t="s">
        <v>102</v>
      </c>
      <c r="H111" s="7" t="s">
        <v>851</v>
      </c>
      <c r="I111" s="7" t="s">
        <v>852</v>
      </c>
      <c r="J111" s="7" t="s">
        <v>853</v>
      </c>
      <c r="K111" s="7" t="s">
        <v>459</v>
      </c>
      <c r="Q111" s="7" t="s">
        <v>454</v>
      </c>
      <c r="R111" s="7" t="s">
        <v>455</v>
      </c>
    </row>
    <row r="112" spans="1:18" ht="11.25">
      <c r="A112" s="7">
        <v>111</v>
      </c>
      <c r="B112" s="7" t="s">
        <v>449</v>
      </c>
      <c r="C112" s="7" t="s">
        <v>102</v>
      </c>
      <c r="H112" s="7" t="s">
        <v>854</v>
      </c>
      <c r="I112" s="7" t="s">
        <v>855</v>
      </c>
      <c r="J112" s="7" t="s">
        <v>856</v>
      </c>
      <c r="K112" s="7" t="s">
        <v>857</v>
      </c>
      <c r="Q112" s="7" t="s">
        <v>465</v>
      </c>
      <c r="R112" s="7" t="s">
        <v>466</v>
      </c>
    </row>
    <row r="113" spans="1:18" ht="11.25">
      <c r="A113" s="7">
        <v>112</v>
      </c>
      <c r="B113" s="7" t="s">
        <v>449</v>
      </c>
      <c r="C113" s="7" t="s">
        <v>102</v>
      </c>
      <c r="H113" s="7" t="s">
        <v>858</v>
      </c>
      <c r="I113" s="7" t="s">
        <v>859</v>
      </c>
      <c r="J113" s="7" t="s">
        <v>860</v>
      </c>
      <c r="K113" s="7" t="s">
        <v>861</v>
      </c>
      <c r="L113" s="7" t="s">
        <v>862</v>
      </c>
      <c r="Q113" s="7" t="s">
        <v>465</v>
      </c>
      <c r="R113" s="7" t="s">
        <v>466</v>
      </c>
    </row>
    <row r="114" spans="1:18" ht="11.25">
      <c r="A114" s="7">
        <v>113</v>
      </c>
      <c r="B114" s="7" t="s">
        <v>449</v>
      </c>
      <c r="C114" s="7" t="s">
        <v>102</v>
      </c>
      <c r="H114" s="7" t="s">
        <v>863</v>
      </c>
      <c r="I114" s="7" t="s">
        <v>864</v>
      </c>
      <c r="J114" s="7" t="s">
        <v>865</v>
      </c>
      <c r="K114" s="7" t="s">
        <v>580</v>
      </c>
      <c r="Q114" s="7" t="s">
        <v>454</v>
      </c>
      <c r="R114" s="7" t="s">
        <v>455</v>
      </c>
    </row>
    <row r="115" spans="1:18" ht="11.25">
      <c r="A115" s="7">
        <v>114</v>
      </c>
      <c r="B115" s="7" t="s">
        <v>449</v>
      </c>
      <c r="C115" s="7" t="s">
        <v>102</v>
      </c>
      <c r="H115" s="7" t="s">
        <v>866</v>
      </c>
      <c r="I115" s="7" t="s">
        <v>867</v>
      </c>
      <c r="J115" s="7" t="s">
        <v>868</v>
      </c>
      <c r="K115" s="7" t="s">
        <v>580</v>
      </c>
      <c r="Q115" s="7" t="s">
        <v>454</v>
      </c>
      <c r="R115" s="7" t="s">
        <v>455</v>
      </c>
    </row>
    <row r="116" spans="1:18" ht="11.25">
      <c r="A116" s="7">
        <v>115</v>
      </c>
      <c r="B116" s="7" t="s">
        <v>449</v>
      </c>
      <c r="C116" s="7" t="s">
        <v>102</v>
      </c>
      <c r="H116" s="7" t="s">
        <v>869</v>
      </c>
      <c r="I116" s="7" t="s">
        <v>870</v>
      </c>
      <c r="J116" s="7" t="s">
        <v>871</v>
      </c>
      <c r="K116" s="7" t="s">
        <v>548</v>
      </c>
      <c r="Q116" s="7" t="s">
        <v>454</v>
      </c>
      <c r="R116" s="7" t="s">
        <v>455</v>
      </c>
    </row>
    <row r="117" spans="1:18" ht="11.25">
      <c r="A117" s="7">
        <v>116</v>
      </c>
      <c r="B117" s="7" t="s">
        <v>449</v>
      </c>
      <c r="C117" s="7" t="s">
        <v>102</v>
      </c>
      <c r="H117" s="7" t="s">
        <v>872</v>
      </c>
      <c r="I117" s="7" t="s">
        <v>873</v>
      </c>
      <c r="J117" s="7" t="s">
        <v>874</v>
      </c>
      <c r="K117" s="7" t="s">
        <v>737</v>
      </c>
      <c r="Q117" s="7" t="s">
        <v>454</v>
      </c>
      <c r="R117" s="7" t="s">
        <v>455</v>
      </c>
    </row>
    <row r="118" spans="1:18" ht="11.25">
      <c r="A118" s="7">
        <v>117</v>
      </c>
      <c r="B118" s="7" t="s">
        <v>449</v>
      </c>
      <c r="C118" s="7" t="s">
        <v>102</v>
      </c>
      <c r="H118" s="7" t="s">
        <v>875</v>
      </c>
      <c r="I118" s="7" t="s">
        <v>876</v>
      </c>
      <c r="J118" s="7" t="s">
        <v>877</v>
      </c>
      <c r="K118" s="7" t="s">
        <v>541</v>
      </c>
      <c r="Q118" s="7" t="s">
        <v>454</v>
      </c>
      <c r="R118" s="7" t="s">
        <v>455</v>
      </c>
    </row>
    <row r="119" spans="1:18" ht="11.25">
      <c r="A119" s="7">
        <v>118</v>
      </c>
      <c r="B119" s="7" t="s">
        <v>449</v>
      </c>
      <c r="C119" s="7" t="s">
        <v>102</v>
      </c>
      <c r="H119" s="7" t="s">
        <v>878</v>
      </c>
      <c r="I119" s="7" t="s">
        <v>879</v>
      </c>
      <c r="J119" s="7" t="s">
        <v>880</v>
      </c>
      <c r="K119" s="7" t="s">
        <v>541</v>
      </c>
      <c r="Q119" s="7" t="s">
        <v>465</v>
      </c>
      <c r="R119" s="7" t="s">
        <v>466</v>
      </c>
    </row>
    <row r="120" spans="1:18" ht="11.25">
      <c r="A120" s="7">
        <v>119</v>
      </c>
      <c r="B120" s="7" t="s">
        <v>449</v>
      </c>
      <c r="C120" s="7" t="s">
        <v>102</v>
      </c>
      <c r="H120" s="7" t="s">
        <v>881</v>
      </c>
      <c r="I120" s="7" t="s">
        <v>882</v>
      </c>
      <c r="J120" s="7" t="s">
        <v>883</v>
      </c>
      <c r="K120" s="7" t="s">
        <v>580</v>
      </c>
      <c r="Q120" s="7" t="s">
        <v>454</v>
      </c>
      <c r="R120" s="7" t="s">
        <v>455</v>
      </c>
    </row>
    <row r="121" spans="1:18" ht="11.25">
      <c r="A121" s="7">
        <v>120</v>
      </c>
      <c r="B121" s="7" t="s">
        <v>449</v>
      </c>
      <c r="C121" s="7" t="s">
        <v>102</v>
      </c>
      <c r="H121" s="7" t="s">
        <v>884</v>
      </c>
      <c r="I121" s="7" t="s">
        <v>885</v>
      </c>
      <c r="J121" s="7" t="s">
        <v>886</v>
      </c>
      <c r="K121" s="7" t="s">
        <v>700</v>
      </c>
      <c r="Q121" s="7" t="s">
        <v>454</v>
      </c>
      <c r="R121" s="7" t="s">
        <v>455</v>
      </c>
    </row>
    <row r="122" spans="1:18" ht="11.25">
      <c r="A122" s="7">
        <v>121</v>
      </c>
      <c r="B122" s="7" t="s">
        <v>449</v>
      </c>
      <c r="C122" s="7" t="s">
        <v>102</v>
      </c>
      <c r="H122" s="7" t="s">
        <v>887</v>
      </c>
      <c r="I122" s="7" t="s">
        <v>888</v>
      </c>
      <c r="J122" s="7" t="s">
        <v>889</v>
      </c>
      <c r="K122" s="7" t="s">
        <v>700</v>
      </c>
      <c r="Q122" s="7" t="s">
        <v>454</v>
      </c>
      <c r="R122" s="7" t="s">
        <v>455</v>
      </c>
    </row>
    <row r="123" spans="1:18" ht="11.25">
      <c r="A123" s="7">
        <v>122</v>
      </c>
      <c r="B123" s="7" t="s">
        <v>449</v>
      </c>
      <c r="C123" s="7" t="s">
        <v>102</v>
      </c>
      <c r="H123" s="7" t="s">
        <v>890</v>
      </c>
      <c r="I123" s="7" t="s">
        <v>891</v>
      </c>
      <c r="J123" s="7" t="s">
        <v>892</v>
      </c>
      <c r="K123" s="7" t="s">
        <v>634</v>
      </c>
      <c r="Q123" s="7" t="s">
        <v>454</v>
      </c>
      <c r="R123" s="7" t="s">
        <v>455</v>
      </c>
    </row>
    <row r="124" spans="1:18" ht="11.25">
      <c r="A124" s="7">
        <v>123</v>
      </c>
      <c r="B124" s="7" t="s">
        <v>449</v>
      </c>
      <c r="C124" s="7" t="s">
        <v>102</v>
      </c>
      <c r="H124" s="7" t="s">
        <v>893</v>
      </c>
      <c r="I124" s="7" t="s">
        <v>894</v>
      </c>
      <c r="J124" s="7" t="s">
        <v>895</v>
      </c>
      <c r="K124" s="7" t="s">
        <v>453</v>
      </c>
      <c r="Q124" s="7" t="s">
        <v>454</v>
      </c>
      <c r="R124" s="7" t="s">
        <v>455</v>
      </c>
    </row>
    <row r="125" spans="1:18" ht="11.25">
      <c r="A125" s="7">
        <v>124</v>
      </c>
      <c r="B125" s="7" t="s">
        <v>449</v>
      </c>
      <c r="C125" s="7" t="s">
        <v>102</v>
      </c>
      <c r="H125" s="7" t="s">
        <v>896</v>
      </c>
      <c r="I125" s="7" t="s">
        <v>897</v>
      </c>
      <c r="J125" s="7" t="s">
        <v>898</v>
      </c>
      <c r="K125" s="7" t="s">
        <v>541</v>
      </c>
      <c r="Q125" s="7" t="s">
        <v>454</v>
      </c>
      <c r="R125" s="7" t="s">
        <v>455</v>
      </c>
    </row>
    <row r="126" spans="1:18" ht="11.25">
      <c r="A126" s="7">
        <v>125</v>
      </c>
      <c r="B126" s="7" t="s">
        <v>449</v>
      </c>
      <c r="C126" s="7" t="s">
        <v>102</v>
      </c>
      <c r="H126" s="7" t="s">
        <v>899</v>
      </c>
      <c r="I126" s="7" t="s">
        <v>900</v>
      </c>
      <c r="J126" s="7" t="s">
        <v>901</v>
      </c>
      <c r="K126" s="7" t="s">
        <v>902</v>
      </c>
      <c r="Q126" s="7" t="s">
        <v>465</v>
      </c>
      <c r="R126" s="7" t="s">
        <v>466</v>
      </c>
    </row>
    <row r="127" spans="1:18" ht="11.25">
      <c r="A127" s="7">
        <v>126</v>
      </c>
      <c r="B127" s="7" t="s">
        <v>449</v>
      </c>
      <c r="C127" s="7" t="s">
        <v>102</v>
      </c>
      <c r="H127" s="7" t="s">
        <v>903</v>
      </c>
      <c r="I127" s="7" t="s">
        <v>904</v>
      </c>
      <c r="J127" s="7" t="s">
        <v>905</v>
      </c>
      <c r="K127" s="7" t="s">
        <v>902</v>
      </c>
      <c r="Q127" s="7" t="s">
        <v>465</v>
      </c>
      <c r="R127" s="7" t="s">
        <v>466</v>
      </c>
    </row>
    <row r="128" spans="1:18" ht="11.25">
      <c r="A128" s="7">
        <v>127</v>
      </c>
      <c r="B128" s="7" t="s">
        <v>449</v>
      </c>
      <c r="C128" s="7" t="s">
        <v>102</v>
      </c>
      <c r="H128" s="7" t="s">
        <v>906</v>
      </c>
      <c r="I128" s="7" t="s">
        <v>907</v>
      </c>
      <c r="J128" s="7" t="s">
        <v>908</v>
      </c>
      <c r="K128" s="7" t="s">
        <v>541</v>
      </c>
      <c r="Q128" s="7" t="s">
        <v>454</v>
      </c>
      <c r="R128" s="7" t="s">
        <v>455</v>
      </c>
    </row>
    <row r="129" spans="1:18" ht="11.25">
      <c r="A129" s="7">
        <v>128</v>
      </c>
      <c r="B129" s="7" t="s">
        <v>449</v>
      </c>
      <c r="C129" s="7" t="s">
        <v>102</v>
      </c>
      <c r="H129" s="7" t="s">
        <v>909</v>
      </c>
      <c r="I129" s="7" t="s">
        <v>910</v>
      </c>
      <c r="J129" s="7" t="s">
        <v>911</v>
      </c>
      <c r="K129" s="7" t="s">
        <v>541</v>
      </c>
      <c r="Q129" s="7" t="s">
        <v>563</v>
      </c>
      <c r="R129" s="7" t="s">
        <v>564</v>
      </c>
    </row>
    <row r="130" spans="1:18" ht="11.25">
      <c r="A130" s="7">
        <v>129</v>
      </c>
      <c r="B130" s="7" t="s">
        <v>449</v>
      </c>
      <c r="C130" s="7" t="s">
        <v>102</v>
      </c>
      <c r="H130" s="7" t="s">
        <v>912</v>
      </c>
      <c r="I130" s="7" t="s">
        <v>913</v>
      </c>
      <c r="J130" s="7" t="s">
        <v>914</v>
      </c>
      <c r="K130" s="7" t="s">
        <v>453</v>
      </c>
      <c r="Q130" s="7" t="s">
        <v>454</v>
      </c>
      <c r="R130" s="7" t="s">
        <v>455</v>
      </c>
    </row>
    <row r="131" spans="1:18" ht="11.25">
      <c r="A131" s="7">
        <v>130</v>
      </c>
      <c r="B131" s="7" t="s">
        <v>449</v>
      </c>
      <c r="C131" s="7" t="s">
        <v>102</v>
      </c>
      <c r="H131" s="7" t="s">
        <v>912</v>
      </c>
      <c r="I131" s="7" t="s">
        <v>913</v>
      </c>
      <c r="J131" s="7" t="s">
        <v>914</v>
      </c>
      <c r="K131" s="7" t="s">
        <v>453</v>
      </c>
      <c r="Q131" s="7" t="s">
        <v>915</v>
      </c>
      <c r="R131" s="7" t="s">
        <v>916</v>
      </c>
    </row>
    <row r="132" spans="1:18" ht="11.25">
      <c r="A132" s="7">
        <v>131</v>
      </c>
      <c r="B132" s="7" t="s">
        <v>449</v>
      </c>
      <c r="C132" s="7" t="s">
        <v>102</v>
      </c>
      <c r="H132" s="7" t="s">
        <v>917</v>
      </c>
      <c r="I132" s="7" t="s">
        <v>918</v>
      </c>
      <c r="J132" s="7" t="s">
        <v>745</v>
      </c>
      <c r="K132" s="7" t="s">
        <v>919</v>
      </c>
      <c r="Q132" s="7" t="s">
        <v>454</v>
      </c>
      <c r="R132" s="7" t="s">
        <v>455</v>
      </c>
    </row>
    <row r="133" spans="1:18" ht="11.25">
      <c r="A133" s="7">
        <v>132</v>
      </c>
      <c r="B133" s="7" t="s">
        <v>449</v>
      </c>
      <c r="C133" s="7" t="s">
        <v>102</v>
      </c>
      <c r="H133" s="7" t="s">
        <v>920</v>
      </c>
      <c r="I133" s="7" t="s">
        <v>921</v>
      </c>
      <c r="J133" s="7" t="s">
        <v>922</v>
      </c>
      <c r="K133" s="7" t="s">
        <v>459</v>
      </c>
      <c r="Q133" s="7" t="s">
        <v>454</v>
      </c>
      <c r="R133" s="7" t="s">
        <v>455</v>
      </c>
    </row>
    <row r="134" spans="1:18" ht="11.25">
      <c r="A134" s="7">
        <v>133</v>
      </c>
      <c r="B134" s="7" t="s">
        <v>449</v>
      </c>
      <c r="C134" s="7" t="s">
        <v>102</v>
      </c>
      <c r="H134" s="7" t="s">
        <v>923</v>
      </c>
      <c r="I134" s="7" t="s">
        <v>924</v>
      </c>
      <c r="J134" s="7" t="s">
        <v>925</v>
      </c>
      <c r="K134" s="7" t="s">
        <v>459</v>
      </c>
      <c r="Q134" s="7" t="s">
        <v>454</v>
      </c>
      <c r="R134" s="7" t="s">
        <v>455</v>
      </c>
    </row>
    <row r="135" spans="1:18" ht="11.25">
      <c r="A135" s="7">
        <v>134</v>
      </c>
      <c r="B135" s="7" t="s">
        <v>449</v>
      </c>
      <c r="C135" s="7" t="s">
        <v>102</v>
      </c>
      <c r="H135" s="7" t="s">
        <v>926</v>
      </c>
      <c r="I135" s="7" t="s">
        <v>927</v>
      </c>
      <c r="J135" s="7" t="s">
        <v>928</v>
      </c>
      <c r="K135" s="7" t="s">
        <v>580</v>
      </c>
      <c r="L135" s="7" t="s">
        <v>929</v>
      </c>
      <c r="Q135" s="7" t="s">
        <v>465</v>
      </c>
      <c r="R135" s="7" t="s">
        <v>466</v>
      </c>
    </row>
    <row r="136" spans="1:18" ht="11.25">
      <c r="A136" s="7">
        <v>135</v>
      </c>
      <c r="B136" s="7" t="s">
        <v>449</v>
      </c>
      <c r="C136" s="7" t="s">
        <v>102</v>
      </c>
      <c r="H136" s="7" t="s">
        <v>930</v>
      </c>
      <c r="I136" s="7" t="s">
        <v>931</v>
      </c>
      <c r="J136" s="7" t="s">
        <v>932</v>
      </c>
      <c r="K136" s="7" t="s">
        <v>459</v>
      </c>
      <c r="L136" s="7" t="s">
        <v>933</v>
      </c>
      <c r="Q136" s="7" t="s">
        <v>465</v>
      </c>
      <c r="R136" s="7" t="s">
        <v>466</v>
      </c>
    </row>
    <row r="137" spans="1:18" ht="11.25">
      <c r="A137" s="7">
        <v>136</v>
      </c>
      <c r="B137" s="7" t="s">
        <v>449</v>
      </c>
      <c r="C137" s="7" t="s">
        <v>102</v>
      </c>
      <c r="H137" s="7" t="s">
        <v>934</v>
      </c>
      <c r="I137" s="7" t="s">
        <v>935</v>
      </c>
      <c r="J137" s="7" t="s">
        <v>936</v>
      </c>
      <c r="K137" s="7" t="s">
        <v>541</v>
      </c>
      <c r="Q137" s="7" t="s">
        <v>454</v>
      </c>
      <c r="R137" s="7" t="s">
        <v>455</v>
      </c>
    </row>
    <row r="138" spans="1:18" ht="11.25">
      <c r="A138" s="7">
        <v>137</v>
      </c>
      <c r="B138" s="7" t="s">
        <v>449</v>
      </c>
      <c r="C138" s="7" t="s">
        <v>102</v>
      </c>
      <c r="H138" s="7" t="s">
        <v>937</v>
      </c>
      <c r="I138" s="7" t="s">
        <v>938</v>
      </c>
      <c r="J138" s="7" t="s">
        <v>939</v>
      </c>
      <c r="K138" s="7" t="s">
        <v>453</v>
      </c>
      <c r="Q138" s="7" t="s">
        <v>454</v>
      </c>
      <c r="R138" s="7" t="s">
        <v>455</v>
      </c>
    </row>
    <row r="139" spans="1:18" ht="11.25">
      <c r="A139" s="7">
        <v>138</v>
      </c>
      <c r="B139" s="7" t="s">
        <v>449</v>
      </c>
      <c r="C139" s="7" t="s">
        <v>102</v>
      </c>
      <c r="H139" s="7" t="s">
        <v>940</v>
      </c>
      <c r="I139" s="7" t="s">
        <v>941</v>
      </c>
      <c r="J139" s="7" t="s">
        <v>942</v>
      </c>
      <c r="K139" s="7" t="s">
        <v>504</v>
      </c>
      <c r="Q139" s="7" t="s">
        <v>454</v>
      </c>
      <c r="R139" s="7" t="s">
        <v>455</v>
      </c>
    </row>
    <row r="140" spans="1:18" ht="11.25">
      <c r="A140" s="7">
        <v>139</v>
      </c>
      <c r="B140" s="7" t="s">
        <v>449</v>
      </c>
      <c r="C140" s="7" t="s">
        <v>102</v>
      </c>
      <c r="H140" s="7" t="s">
        <v>943</v>
      </c>
      <c r="I140" s="7" t="s">
        <v>944</v>
      </c>
      <c r="J140" s="7" t="s">
        <v>945</v>
      </c>
      <c r="K140" s="7" t="s">
        <v>946</v>
      </c>
      <c r="Q140" s="7" t="s">
        <v>563</v>
      </c>
      <c r="R140" s="7" t="s">
        <v>564</v>
      </c>
    </row>
    <row r="141" spans="1:18" ht="11.25">
      <c r="A141" s="7">
        <v>140</v>
      </c>
      <c r="B141" s="7" t="s">
        <v>449</v>
      </c>
      <c r="C141" s="7" t="s">
        <v>102</v>
      </c>
      <c r="H141" s="7" t="s">
        <v>947</v>
      </c>
      <c r="I141" s="7" t="s">
        <v>948</v>
      </c>
      <c r="J141" s="7" t="s">
        <v>949</v>
      </c>
      <c r="K141" s="7" t="s">
        <v>489</v>
      </c>
      <c r="L141" s="7" t="s">
        <v>950</v>
      </c>
      <c r="Q141" s="7" t="s">
        <v>454</v>
      </c>
      <c r="R141" s="7" t="s">
        <v>455</v>
      </c>
    </row>
    <row r="142" spans="1:18" ht="11.25">
      <c r="A142" s="7">
        <v>141</v>
      </c>
      <c r="B142" s="7" t="s">
        <v>449</v>
      </c>
      <c r="C142" s="7" t="s">
        <v>102</v>
      </c>
      <c r="H142" s="7" t="s">
        <v>951</v>
      </c>
      <c r="I142" s="7" t="s">
        <v>952</v>
      </c>
      <c r="J142" s="7" t="s">
        <v>949</v>
      </c>
      <c r="K142" s="7" t="s">
        <v>953</v>
      </c>
      <c r="Q142" s="7" t="s">
        <v>454</v>
      </c>
      <c r="R142" s="7" t="s">
        <v>455</v>
      </c>
    </row>
    <row r="143" spans="1:18" ht="11.25">
      <c r="A143" s="7">
        <v>142</v>
      </c>
      <c r="B143" s="7" t="s">
        <v>449</v>
      </c>
      <c r="C143" s="7" t="s">
        <v>102</v>
      </c>
      <c r="H143" s="7" t="s">
        <v>954</v>
      </c>
      <c r="I143" s="7" t="s">
        <v>955</v>
      </c>
      <c r="J143" s="7" t="s">
        <v>956</v>
      </c>
      <c r="K143" s="7" t="s">
        <v>953</v>
      </c>
      <c r="Q143" s="7" t="s">
        <v>499</v>
      </c>
      <c r="R143" s="7" t="s">
        <v>500</v>
      </c>
    </row>
    <row r="144" spans="1:18" ht="11.25">
      <c r="A144" s="7">
        <v>143</v>
      </c>
      <c r="B144" s="7" t="s">
        <v>449</v>
      </c>
      <c r="C144" s="7" t="s">
        <v>102</v>
      </c>
      <c r="H144" s="7" t="s">
        <v>957</v>
      </c>
      <c r="I144" s="7" t="s">
        <v>958</v>
      </c>
      <c r="J144" s="7" t="s">
        <v>959</v>
      </c>
      <c r="K144" s="7" t="s">
        <v>953</v>
      </c>
      <c r="Q144" s="7" t="s">
        <v>454</v>
      </c>
      <c r="R144" s="7" t="s">
        <v>455</v>
      </c>
    </row>
    <row r="145" spans="1:18" ht="11.25">
      <c r="A145" s="7">
        <v>144</v>
      </c>
      <c r="B145" s="7" t="s">
        <v>449</v>
      </c>
      <c r="C145" s="7" t="s">
        <v>102</v>
      </c>
      <c r="H145" s="7" t="s">
        <v>960</v>
      </c>
      <c r="I145" s="7" t="s">
        <v>961</v>
      </c>
      <c r="J145" s="7" t="s">
        <v>962</v>
      </c>
      <c r="K145" s="7" t="s">
        <v>963</v>
      </c>
      <c r="Q145" s="7" t="s">
        <v>454</v>
      </c>
      <c r="R145" s="7" t="s">
        <v>455</v>
      </c>
    </row>
    <row r="146" spans="1:18" ht="11.25">
      <c r="A146" s="7">
        <v>145</v>
      </c>
      <c r="B146" s="7" t="s">
        <v>449</v>
      </c>
      <c r="C146" s="7" t="s">
        <v>102</v>
      </c>
      <c r="H146" s="7" t="s">
        <v>964</v>
      </c>
      <c r="I146" s="7" t="s">
        <v>965</v>
      </c>
      <c r="J146" s="7" t="s">
        <v>966</v>
      </c>
      <c r="K146" s="7" t="s">
        <v>967</v>
      </c>
      <c r="L146" s="7" t="s">
        <v>968</v>
      </c>
      <c r="Q146" s="7" t="s">
        <v>454</v>
      </c>
      <c r="R146" s="7" t="s">
        <v>455</v>
      </c>
    </row>
    <row r="147" spans="1:18" ht="11.25">
      <c r="A147" s="7">
        <v>146</v>
      </c>
      <c r="B147" s="7" t="s">
        <v>449</v>
      </c>
      <c r="C147" s="7" t="s">
        <v>102</v>
      </c>
      <c r="H147" s="7" t="s">
        <v>969</v>
      </c>
      <c r="I147" s="7" t="s">
        <v>970</v>
      </c>
      <c r="J147" s="7" t="s">
        <v>971</v>
      </c>
      <c r="K147" s="7" t="s">
        <v>737</v>
      </c>
      <c r="Q147" s="7" t="s">
        <v>454</v>
      </c>
      <c r="R147" s="7" t="s">
        <v>455</v>
      </c>
    </row>
    <row r="148" spans="1:18" ht="11.25">
      <c r="A148" s="7">
        <v>147</v>
      </c>
      <c r="B148" s="7" t="s">
        <v>449</v>
      </c>
      <c r="C148" s="7" t="s">
        <v>102</v>
      </c>
      <c r="H148" s="7" t="s">
        <v>972</v>
      </c>
      <c r="I148" s="7" t="s">
        <v>973</v>
      </c>
      <c r="J148" s="7" t="s">
        <v>974</v>
      </c>
      <c r="K148" s="7" t="s">
        <v>580</v>
      </c>
      <c r="Q148" s="7" t="s">
        <v>454</v>
      </c>
      <c r="R148" s="7" t="s">
        <v>455</v>
      </c>
    </row>
    <row r="149" spans="1:18" ht="11.25">
      <c r="A149" s="7">
        <v>148</v>
      </c>
      <c r="B149" s="7" t="s">
        <v>449</v>
      </c>
      <c r="C149" s="7" t="s">
        <v>102</v>
      </c>
      <c r="H149" s="7" t="s">
        <v>975</v>
      </c>
      <c r="I149" s="7" t="s">
        <v>976</v>
      </c>
      <c r="J149" s="7" t="s">
        <v>977</v>
      </c>
      <c r="K149" s="7" t="s">
        <v>459</v>
      </c>
      <c r="Q149" s="7" t="s">
        <v>454</v>
      </c>
      <c r="R149" s="7" t="s">
        <v>455</v>
      </c>
    </row>
    <row r="150" spans="1:18" ht="11.25">
      <c r="A150" s="7">
        <v>149</v>
      </c>
      <c r="B150" s="7" t="s">
        <v>449</v>
      </c>
      <c r="C150" s="7" t="s">
        <v>102</v>
      </c>
      <c r="H150" s="7" t="s">
        <v>978</v>
      </c>
      <c r="I150" s="7" t="s">
        <v>979</v>
      </c>
      <c r="J150" s="7" t="s">
        <v>980</v>
      </c>
      <c r="K150" s="7" t="s">
        <v>793</v>
      </c>
      <c r="Q150" s="7" t="s">
        <v>454</v>
      </c>
      <c r="R150" s="7" t="s">
        <v>455</v>
      </c>
    </row>
    <row r="151" spans="1:18" ht="11.25">
      <c r="A151" s="7">
        <v>150</v>
      </c>
      <c r="B151" s="7" t="s">
        <v>449</v>
      </c>
      <c r="C151" s="7" t="s">
        <v>102</v>
      </c>
      <c r="H151" s="7" t="s">
        <v>981</v>
      </c>
      <c r="I151" s="7" t="s">
        <v>437</v>
      </c>
      <c r="J151" s="7" t="s">
        <v>982</v>
      </c>
      <c r="K151" s="7" t="s">
        <v>746</v>
      </c>
      <c r="Q151" s="7" t="s">
        <v>563</v>
      </c>
      <c r="R151" s="7" t="s">
        <v>564</v>
      </c>
    </row>
    <row r="152" spans="1:18" ht="11.25">
      <c r="A152" s="7">
        <v>151</v>
      </c>
      <c r="B152" s="7" t="s">
        <v>449</v>
      </c>
      <c r="C152" s="7" t="s">
        <v>102</v>
      </c>
      <c r="H152" s="7" t="s">
        <v>983</v>
      </c>
      <c r="I152" s="7" t="s">
        <v>984</v>
      </c>
      <c r="J152" s="7" t="s">
        <v>985</v>
      </c>
      <c r="K152" s="7" t="s">
        <v>519</v>
      </c>
      <c r="Q152" s="7" t="s">
        <v>563</v>
      </c>
      <c r="R152" s="7" t="s">
        <v>564</v>
      </c>
    </row>
    <row r="153" spans="1:18" ht="11.25">
      <c r="A153" s="7">
        <v>152</v>
      </c>
      <c r="B153" s="7" t="s">
        <v>449</v>
      </c>
      <c r="C153" s="7" t="s">
        <v>102</v>
      </c>
      <c r="H153" s="7" t="s">
        <v>986</v>
      </c>
      <c r="I153" s="7" t="s">
        <v>987</v>
      </c>
      <c r="J153" s="7" t="s">
        <v>962</v>
      </c>
      <c r="K153" s="7" t="s">
        <v>988</v>
      </c>
      <c r="Q153" s="7" t="s">
        <v>454</v>
      </c>
      <c r="R153" s="7" t="s">
        <v>455</v>
      </c>
    </row>
    <row r="154" spans="1:18" ht="11.25">
      <c r="A154" s="7">
        <v>153</v>
      </c>
      <c r="B154" s="7" t="s">
        <v>449</v>
      </c>
      <c r="C154" s="7" t="s">
        <v>102</v>
      </c>
      <c r="H154" s="7" t="s">
        <v>989</v>
      </c>
      <c r="I154" s="7" t="s">
        <v>438</v>
      </c>
      <c r="J154" s="7" t="s">
        <v>990</v>
      </c>
      <c r="K154" s="7" t="s">
        <v>991</v>
      </c>
      <c r="Q154" s="7" t="s">
        <v>526</v>
      </c>
      <c r="R154" s="7" t="s">
        <v>527</v>
      </c>
    </row>
    <row r="155" spans="1:18" ht="11.25">
      <c r="A155" s="7">
        <v>154</v>
      </c>
      <c r="B155" s="7" t="s">
        <v>449</v>
      </c>
      <c r="C155" s="7" t="s">
        <v>102</v>
      </c>
      <c r="H155" s="7" t="s">
        <v>992</v>
      </c>
      <c r="I155" s="7" t="s">
        <v>993</v>
      </c>
      <c r="J155" s="7" t="s">
        <v>962</v>
      </c>
      <c r="K155" s="7" t="s">
        <v>994</v>
      </c>
      <c r="Q155" s="7" t="s">
        <v>454</v>
      </c>
      <c r="R155" s="7" t="s">
        <v>455</v>
      </c>
    </row>
    <row r="156" spans="1:18" ht="11.25">
      <c r="A156" s="7">
        <v>155</v>
      </c>
      <c r="B156" s="7" t="s">
        <v>449</v>
      </c>
      <c r="C156" s="7" t="s">
        <v>102</v>
      </c>
      <c r="H156" s="7" t="s">
        <v>995</v>
      </c>
      <c r="I156" s="7" t="s">
        <v>996</v>
      </c>
      <c r="J156" s="7" t="s">
        <v>962</v>
      </c>
      <c r="K156" s="7" t="s">
        <v>997</v>
      </c>
      <c r="Q156" s="7" t="s">
        <v>454</v>
      </c>
      <c r="R156" s="7" t="s">
        <v>455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SH_REESTR_FIL">
    <tabColor indexed="47"/>
  </sheetPr>
  <dimension ref="A1:C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2:3" ht="11.25">
      <c r="B1" s="7" t="s">
        <v>433</v>
      </c>
      <c r="C1" s="7" t="s">
        <v>434</v>
      </c>
    </row>
    <row r="2" spans="1:3" ht="11.25">
      <c r="A2" s="7">
        <v>1</v>
      </c>
      <c r="B2" s="7" t="s">
        <v>102</v>
      </c>
      <c r="C2" s="7" t="s">
        <v>435</v>
      </c>
    </row>
    <row r="3" spans="1:3" ht="11.25">
      <c r="A3" s="7">
        <v>2</v>
      </c>
      <c r="B3" s="7" t="s">
        <v>102</v>
      </c>
      <c r="C3" s="7" t="s">
        <v>436</v>
      </c>
    </row>
    <row r="4" spans="1:3" ht="11.25">
      <c r="A4" s="7">
        <v>3</v>
      </c>
      <c r="B4" s="7" t="s">
        <v>102</v>
      </c>
      <c r="C4" s="7" t="s">
        <v>437</v>
      </c>
    </row>
    <row r="5" spans="1:3" ht="11.25">
      <c r="A5" s="7">
        <v>4</v>
      </c>
      <c r="B5" s="7" t="s">
        <v>102</v>
      </c>
      <c r="C5" s="7" t="s">
        <v>438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6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13">
    <pageSetUpPr fitToPage="1"/>
  </sheetPr>
  <dimension ref="A4:T65"/>
  <sheetViews>
    <sheetView showGridLines="0" zoomScaleSheetLayoutView="63" zoomScalePageLayoutView="0" workbookViewId="0" topLeftCell="A1">
      <pane xSplit="5" ySplit="13" topLeftCell="G14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J26" sqref="J26"/>
    </sheetView>
  </sheetViews>
  <sheetFormatPr defaultColWidth="9.140625" defaultRowHeight="11.25"/>
  <cols>
    <col min="1" max="2" width="9.140625" style="57" hidden="1" customWidth="1"/>
    <col min="3" max="3" width="1.7109375" style="57" customWidth="1"/>
    <col min="4" max="4" width="60.7109375" style="57" customWidth="1"/>
    <col min="5" max="5" width="6.7109375" style="57" customWidth="1"/>
    <col min="6" max="8" width="14.140625" style="57" customWidth="1"/>
    <col min="9" max="11" width="22.7109375" style="57" customWidth="1"/>
    <col min="12" max="20" width="12.7109375" style="57" customWidth="1"/>
    <col min="21" max="16384" width="9.140625" style="57" customWidth="1"/>
  </cols>
  <sheetData>
    <row r="1" ht="11.25" hidden="1"/>
    <row r="2" ht="11.25" hidden="1"/>
    <row r="3" ht="11.25" hidden="1"/>
    <row r="4" spans="1:20" ht="11.25" hidden="1">
      <c r="A4" s="58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ht="11.25" hidden="1">
      <c r="A5" s="60"/>
    </row>
    <row r="6" ht="11.25" hidden="1">
      <c r="A6" s="60"/>
    </row>
    <row r="7" spans="1:19" ht="3.75" customHeight="1">
      <c r="A7" s="60"/>
      <c r="D7" s="61"/>
      <c r="E7" s="61"/>
      <c r="F7" s="61"/>
      <c r="G7" s="61"/>
      <c r="H7" s="61"/>
      <c r="I7" s="61"/>
      <c r="J7" s="61"/>
      <c r="K7" s="61"/>
      <c r="L7" s="61"/>
      <c r="O7" s="61"/>
      <c r="P7" s="61"/>
      <c r="Q7" s="61"/>
      <c r="R7" s="61"/>
      <c r="S7" s="61"/>
    </row>
    <row r="8" spans="1:19" ht="12" customHeight="1">
      <c r="A8" s="60"/>
      <c r="D8" s="89" t="s">
        <v>171</v>
      </c>
      <c r="E8" s="91"/>
      <c r="F8" s="91"/>
      <c r="G8" s="91"/>
      <c r="H8" s="9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4:8" ht="12" customHeight="1">
      <c r="D9" s="74" t="s">
        <v>197</v>
      </c>
      <c r="E9" s="61"/>
      <c r="F9" s="61"/>
      <c r="G9" s="61"/>
      <c r="H9" s="61"/>
    </row>
    <row r="10" spans="4:20" ht="12" customHeight="1">
      <c r="D10" s="92" t="str">
        <f>IF(org="","Не определено",org)</f>
        <v>ООО "Электросбыт"</v>
      </c>
      <c r="E10" s="61"/>
      <c r="F10" s="61"/>
      <c r="G10" s="61"/>
      <c r="H10" s="61"/>
      <c r="T10" s="95" t="s">
        <v>174</v>
      </c>
    </row>
    <row r="11" spans="4:19" ht="3.75" customHeight="1">
      <c r="D11" s="193"/>
      <c r="E11" s="193"/>
      <c r="F11" s="193"/>
      <c r="G11" s="193"/>
      <c r="H11" s="193"/>
      <c r="I11" s="198"/>
      <c r="J11" s="198"/>
      <c r="K11" s="198"/>
      <c r="L11" s="61"/>
      <c r="M11" s="61"/>
      <c r="N11" s="61"/>
      <c r="O11" s="61"/>
      <c r="P11" s="61"/>
      <c r="Q11" s="61"/>
      <c r="R11" s="61"/>
      <c r="S11" s="61"/>
    </row>
    <row r="12" spans="3:20" ht="63.75" customHeight="1">
      <c r="C12" s="61"/>
      <c r="D12" s="194" t="s">
        <v>175</v>
      </c>
      <c r="E12" s="194" t="s">
        <v>176</v>
      </c>
      <c r="F12" s="195" t="s">
        <v>198</v>
      </c>
      <c r="G12" s="195" t="s">
        <v>199</v>
      </c>
      <c r="H12" s="195" t="s">
        <v>200</v>
      </c>
      <c r="I12" s="195" t="s">
        <v>393</v>
      </c>
      <c r="J12" s="195" t="s">
        <v>396</v>
      </c>
      <c r="K12" s="195" t="s">
        <v>397</v>
      </c>
      <c r="L12" s="195" t="s">
        <v>201</v>
      </c>
      <c r="M12" s="195"/>
      <c r="N12" s="195"/>
      <c r="O12" s="195" t="s">
        <v>202</v>
      </c>
      <c r="P12" s="195"/>
      <c r="Q12" s="195"/>
      <c r="R12" s="195" t="s">
        <v>203</v>
      </c>
      <c r="S12" s="195"/>
      <c r="T12" s="196"/>
    </row>
    <row r="13" spans="3:20" ht="25.5" customHeight="1">
      <c r="C13" s="61"/>
      <c r="D13" s="194"/>
      <c r="E13" s="194"/>
      <c r="F13" s="195"/>
      <c r="G13" s="195"/>
      <c r="H13" s="195"/>
      <c r="I13" s="195"/>
      <c r="J13" s="195"/>
      <c r="K13" s="195"/>
      <c r="L13" s="151" t="s">
        <v>204</v>
      </c>
      <c r="M13" s="151" t="s">
        <v>205</v>
      </c>
      <c r="N13" s="151" t="s">
        <v>206</v>
      </c>
      <c r="O13" s="151" t="s">
        <v>204</v>
      </c>
      <c r="P13" s="151" t="s">
        <v>205</v>
      </c>
      <c r="Q13" s="151" t="s">
        <v>206</v>
      </c>
      <c r="R13" s="151" t="s">
        <v>204</v>
      </c>
      <c r="S13" s="151" t="s">
        <v>205</v>
      </c>
      <c r="T13" s="152" t="s">
        <v>206</v>
      </c>
    </row>
    <row r="14" spans="3:20" ht="12" customHeight="1">
      <c r="C14" s="61"/>
      <c r="D14" s="132">
        <v>1</v>
      </c>
      <c r="E14" s="132">
        <v>2</v>
      </c>
      <c r="F14" s="132">
        <v>3</v>
      </c>
      <c r="G14" s="132">
        <v>4</v>
      </c>
      <c r="H14" s="132">
        <v>5</v>
      </c>
      <c r="I14" s="132">
        <v>6</v>
      </c>
      <c r="J14" s="132">
        <v>7</v>
      </c>
      <c r="K14" s="132">
        <v>8</v>
      </c>
      <c r="L14" s="132">
        <v>9</v>
      </c>
      <c r="M14" s="132">
        <v>10</v>
      </c>
      <c r="N14" s="132">
        <v>11</v>
      </c>
      <c r="O14" s="132">
        <v>12</v>
      </c>
      <c r="P14" s="132">
        <v>13</v>
      </c>
      <c r="Q14" s="132">
        <v>14</v>
      </c>
      <c r="R14" s="132">
        <v>15</v>
      </c>
      <c r="S14" s="132">
        <v>16</v>
      </c>
      <c r="T14" s="133">
        <v>17</v>
      </c>
    </row>
    <row r="15" spans="3:20" ht="15" customHeight="1">
      <c r="C15" s="61"/>
      <c r="D15" s="162" t="s">
        <v>283</v>
      </c>
      <c r="E15" s="163" t="s">
        <v>264</v>
      </c>
      <c r="F15" s="170">
        <f aca="true" t="shared" si="0" ref="F15:K15">SUM(F16:F17)</f>
        <v>12823.34</v>
      </c>
      <c r="G15" s="170">
        <f t="shared" si="0"/>
        <v>42669.114</v>
      </c>
      <c r="H15" s="170">
        <f t="shared" si="0"/>
        <v>36160.26610169492</v>
      </c>
      <c r="I15" s="170">
        <f t="shared" si="0"/>
        <v>12823.34</v>
      </c>
      <c r="J15" s="170">
        <f t="shared" si="0"/>
        <v>42669.114</v>
      </c>
      <c r="K15" s="170">
        <f t="shared" si="0"/>
        <v>36160.26610169492</v>
      </c>
      <c r="L15" s="170">
        <f aca="true" t="shared" si="1" ref="L15:T15">SUM(L16:L17)</f>
        <v>0</v>
      </c>
      <c r="M15" s="170">
        <f t="shared" si="1"/>
        <v>0</v>
      </c>
      <c r="N15" s="170">
        <f t="shared" si="1"/>
        <v>0</v>
      </c>
      <c r="O15" s="170">
        <f t="shared" si="1"/>
        <v>0</v>
      </c>
      <c r="P15" s="170">
        <f t="shared" si="1"/>
        <v>0</v>
      </c>
      <c r="Q15" s="170">
        <f t="shared" si="1"/>
        <v>0</v>
      </c>
      <c r="R15" s="170">
        <f t="shared" si="1"/>
        <v>0</v>
      </c>
      <c r="S15" s="170">
        <f t="shared" si="1"/>
        <v>0</v>
      </c>
      <c r="T15" s="171">
        <f t="shared" si="1"/>
        <v>0</v>
      </c>
    </row>
    <row r="16" spans="3:20" ht="15" customHeight="1">
      <c r="C16" s="61"/>
      <c r="D16" s="158" t="s">
        <v>208</v>
      </c>
      <c r="E16" s="151" t="s">
        <v>284</v>
      </c>
      <c r="F16" s="170">
        <f aca="true" t="shared" si="2" ref="F16:J17">F19+F37</f>
        <v>12823.34</v>
      </c>
      <c r="G16" s="170">
        <f t="shared" si="2"/>
        <v>42669.114</v>
      </c>
      <c r="H16" s="170">
        <f t="shared" si="2"/>
        <v>36160.26610169492</v>
      </c>
      <c r="I16" s="170">
        <f t="shared" si="2"/>
        <v>12823.34</v>
      </c>
      <c r="J16" s="170">
        <f t="shared" si="2"/>
        <v>42669.114</v>
      </c>
      <c r="K16" s="170">
        <f aca="true" t="shared" si="3" ref="K16:N17">K19+K37</f>
        <v>36160.26610169492</v>
      </c>
      <c r="L16" s="170">
        <f t="shared" si="3"/>
        <v>0</v>
      </c>
      <c r="M16" s="170">
        <f t="shared" si="3"/>
        <v>0</v>
      </c>
      <c r="N16" s="170">
        <f t="shared" si="3"/>
        <v>0</v>
      </c>
      <c r="O16" s="170">
        <f aca="true" t="shared" si="4" ref="O16:T16">O19+O37</f>
        <v>0</v>
      </c>
      <c r="P16" s="170">
        <f t="shared" si="4"/>
        <v>0</v>
      </c>
      <c r="Q16" s="170">
        <f t="shared" si="4"/>
        <v>0</v>
      </c>
      <c r="R16" s="170">
        <f t="shared" si="4"/>
        <v>0</v>
      </c>
      <c r="S16" s="170">
        <f t="shared" si="4"/>
        <v>0</v>
      </c>
      <c r="T16" s="171">
        <f t="shared" si="4"/>
        <v>0</v>
      </c>
    </row>
    <row r="17" spans="3:20" ht="15" customHeight="1">
      <c r="C17" s="61"/>
      <c r="D17" s="158" t="s">
        <v>209</v>
      </c>
      <c r="E17" s="151" t="s">
        <v>285</v>
      </c>
      <c r="F17" s="170">
        <f t="shared" si="2"/>
        <v>0</v>
      </c>
      <c r="G17" s="170">
        <f t="shared" si="2"/>
        <v>0</v>
      </c>
      <c r="H17" s="170">
        <f t="shared" si="2"/>
        <v>0</v>
      </c>
      <c r="I17" s="170">
        <f t="shared" si="2"/>
        <v>0</v>
      </c>
      <c r="J17" s="170">
        <f t="shared" si="2"/>
        <v>0</v>
      </c>
      <c r="K17" s="170">
        <f t="shared" si="3"/>
        <v>0</v>
      </c>
      <c r="L17" s="170">
        <f t="shared" si="3"/>
        <v>0</v>
      </c>
      <c r="M17" s="170">
        <f t="shared" si="3"/>
        <v>0</v>
      </c>
      <c r="N17" s="170">
        <f t="shared" si="3"/>
        <v>0</v>
      </c>
      <c r="O17" s="170">
        <f aca="true" t="shared" si="5" ref="O17:T17">O20+O38</f>
        <v>0</v>
      </c>
      <c r="P17" s="170">
        <f t="shared" si="5"/>
        <v>0</v>
      </c>
      <c r="Q17" s="170">
        <f t="shared" si="5"/>
        <v>0</v>
      </c>
      <c r="R17" s="170">
        <f t="shared" si="5"/>
        <v>0</v>
      </c>
      <c r="S17" s="170">
        <f t="shared" si="5"/>
        <v>0</v>
      </c>
      <c r="T17" s="171">
        <f t="shared" si="5"/>
        <v>0</v>
      </c>
    </row>
    <row r="18" spans="3:20" ht="15" customHeight="1">
      <c r="C18" s="61"/>
      <c r="D18" s="162" t="s">
        <v>207</v>
      </c>
      <c r="E18" s="163" t="s">
        <v>265</v>
      </c>
      <c r="F18" s="170">
        <f>SUM(F19:F20)</f>
        <v>12823.34</v>
      </c>
      <c r="G18" s="170">
        <f aca="true" t="shared" si="6" ref="G18:T18">SUM(G19:G20)</f>
        <v>42669.114</v>
      </c>
      <c r="H18" s="170">
        <f t="shared" si="6"/>
        <v>36160.26610169492</v>
      </c>
      <c r="I18" s="170">
        <f t="shared" si="6"/>
        <v>12823.34</v>
      </c>
      <c r="J18" s="170">
        <f t="shared" si="6"/>
        <v>42669.114</v>
      </c>
      <c r="K18" s="170">
        <f t="shared" si="6"/>
        <v>36160.26610169492</v>
      </c>
      <c r="L18" s="170">
        <f t="shared" si="6"/>
        <v>0</v>
      </c>
      <c r="M18" s="170">
        <f t="shared" si="6"/>
        <v>0</v>
      </c>
      <c r="N18" s="170">
        <f t="shared" si="6"/>
        <v>0</v>
      </c>
      <c r="O18" s="170">
        <f t="shared" si="6"/>
        <v>0</v>
      </c>
      <c r="P18" s="170">
        <f t="shared" si="6"/>
        <v>0</v>
      </c>
      <c r="Q18" s="170">
        <f t="shared" si="6"/>
        <v>0</v>
      </c>
      <c r="R18" s="170">
        <f t="shared" si="6"/>
        <v>0</v>
      </c>
      <c r="S18" s="170">
        <f t="shared" si="6"/>
        <v>0</v>
      </c>
      <c r="T18" s="171">
        <f t="shared" si="6"/>
        <v>0</v>
      </c>
    </row>
    <row r="19" spans="3:20" ht="15" customHeight="1">
      <c r="C19" s="61"/>
      <c r="D19" s="158" t="s">
        <v>208</v>
      </c>
      <c r="E19" s="151" t="s">
        <v>286</v>
      </c>
      <c r="F19" s="170">
        <f>I19+L19+M19+N19</f>
        <v>12823.34</v>
      </c>
      <c r="G19" s="170">
        <f>J19+O19+P19+Q19</f>
        <v>42669.114</v>
      </c>
      <c r="H19" s="170">
        <f>K19+R19+S19+T19</f>
        <v>36160.26610169492</v>
      </c>
      <c r="I19" s="172">
        <f>I22+I25+I28+I31+I34</f>
        <v>12823.34</v>
      </c>
      <c r="J19" s="172">
        <f>K19*nds_rate_index</f>
        <v>42669.114</v>
      </c>
      <c r="K19" s="187">
        <f aca="true" t="shared" si="7" ref="K19:N20">K22+K25+K28+K31+K34</f>
        <v>36160.26610169492</v>
      </c>
      <c r="L19" s="187">
        <f t="shared" si="7"/>
        <v>0</v>
      </c>
      <c r="M19" s="187">
        <f t="shared" si="7"/>
        <v>0</v>
      </c>
      <c r="N19" s="187">
        <f t="shared" si="7"/>
        <v>0</v>
      </c>
      <c r="O19" s="170">
        <f aca="true" t="shared" si="8" ref="O19:Q20">R19*nds_rate_index</f>
        <v>0</v>
      </c>
      <c r="P19" s="170">
        <f t="shared" si="8"/>
        <v>0</v>
      </c>
      <c r="Q19" s="170">
        <f t="shared" si="8"/>
        <v>0</v>
      </c>
      <c r="R19" s="187">
        <f aca="true" t="shared" si="9" ref="R19:T20">R22+R25+R28+R31+R34</f>
        <v>0</v>
      </c>
      <c r="S19" s="187">
        <f t="shared" si="9"/>
        <v>0</v>
      </c>
      <c r="T19" s="188">
        <f t="shared" si="9"/>
        <v>0</v>
      </c>
    </row>
    <row r="20" spans="3:20" ht="15" customHeight="1">
      <c r="C20" s="61"/>
      <c r="D20" s="158" t="s">
        <v>209</v>
      </c>
      <c r="E20" s="151" t="s">
        <v>287</v>
      </c>
      <c r="F20" s="170">
        <f>I20+L20+M20+N20</f>
        <v>0</v>
      </c>
      <c r="G20" s="170">
        <f>J20+O20+P20+Q20</f>
        <v>0</v>
      </c>
      <c r="H20" s="170">
        <f>K20+R20+S20+T20</f>
        <v>0</v>
      </c>
      <c r="I20" s="187">
        <f>I23+I26+I29+I32+I35</f>
        <v>0</v>
      </c>
      <c r="J20" s="172">
        <f>K20*nds_rate_index</f>
        <v>0</v>
      </c>
      <c r="K20" s="187">
        <f t="shared" si="7"/>
        <v>0</v>
      </c>
      <c r="L20" s="187">
        <f t="shared" si="7"/>
        <v>0</v>
      </c>
      <c r="M20" s="187">
        <f t="shared" si="7"/>
        <v>0</v>
      </c>
      <c r="N20" s="187">
        <f t="shared" si="7"/>
        <v>0</v>
      </c>
      <c r="O20" s="170">
        <f t="shared" si="8"/>
        <v>0</v>
      </c>
      <c r="P20" s="170">
        <f t="shared" si="8"/>
        <v>0</v>
      </c>
      <c r="Q20" s="170">
        <f t="shared" si="8"/>
        <v>0</v>
      </c>
      <c r="R20" s="187">
        <f t="shared" si="9"/>
        <v>0</v>
      </c>
      <c r="S20" s="187">
        <f t="shared" si="9"/>
        <v>0</v>
      </c>
      <c r="T20" s="188">
        <f t="shared" si="9"/>
        <v>0</v>
      </c>
    </row>
    <row r="21" spans="3:20" ht="33.75">
      <c r="C21" s="61"/>
      <c r="D21" s="158" t="s">
        <v>210</v>
      </c>
      <c r="E21" s="151" t="s">
        <v>288</v>
      </c>
      <c r="F21" s="170">
        <f aca="true" t="shared" si="10" ref="F21:T21">SUM(F22:F23)</f>
        <v>5905.217</v>
      </c>
      <c r="G21" s="170">
        <f t="shared" si="10"/>
        <v>23517.502</v>
      </c>
      <c r="H21" s="170">
        <f t="shared" si="10"/>
        <v>19930.08644067797</v>
      </c>
      <c r="I21" s="170">
        <f t="shared" si="10"/>
        <v>5905.217</v>
      </c>
      <c r="J21" s="170">
        <f t="shared" si="10"/>
        <v>23517.502</v>
      </c>
      <c r="K21" s="170">
        <f t="shared" si="10"/>
        <v>19930.08644067797</v>
      </c>
      <c r="L21" s="170">
        <f t="shared" si="10"/>
        <v>0</v>
      </c>
      <c r="M21" s="170">
        <f t="shared" si="10"/>
        <v>0</v>
      </c>
      <c r="N21" s="170">
        <f t="shared" si="10"/>
        <v>0</v>
      </c>
      <c r="O21" s="170">
        <f t="shared" si="10"/>
        <v>0</v>
      </c>
      <c r="P21" s="170">
        <f t="shared" si="10"/>
        <v>0</v>
      </c>
      <c r="Q21" s="170">
        <f t="shared" si="10"/>
        <v>0</v>
      </c>
      <c r="R21" s="170">
        <f t="shared" si="10"/>
        <v>0</v>
      </c>
      <c r="S21" s="170">
        <f t="shared" si="10"/>
        <v>0</v>
      </c>
      <c r="T21" s="171">
        <f t="shared" si="10"/>
        <v>0</v>
      </c>
    </row>
    <row r="22" spans="3:20" ht="15" customHeight="1">
      <c r="C22" s="61"/>
      <c r="D22" s="159" t="s">
        <v>208</v>
      </c>
      <c r="E22" s="151" t="s">
        <v>266</v>
      </c>
      <c r="F22" s="170">
        <f>I22+L22+M22+N22</f>
        <v>5905.217</v>
      </c>
      <c r="G22" s="170">
        <f>J22+O22+P22+Q22</f>
        <v>23517.502</v>
      </c>
      <c r="H22" s="170">
        <f>K22+R22+S22+T22</f>
        <v>19930.08644067797</v>
      </c>
      <c r="I22" s="174">
        <v>5905.217</v>
      </c>
      <c r="J22" s="178">
        <v>23517.502</v>
      </c>
      <c r="K22" s="172">
        <f>IF(nds_rate_index=0,0,J22/nds_rate_index)</f>
        <v>19930.08644067797</v>
      </c>
      <c r="L22" s="174"/>
      <c r="M22" s="174"/>
      <c r="N22" s="174"/>
      <c r="O22" s="178"/>
      <c r="P22" s="178"/>
      <c r="Q22" s="178"/>
      <c r="R22" s="172">
        <f aca="true" t="shared" si="11" ref="R22:T23">IF(nds_rate_index=0,0,O22/nds_rate_index)</f>
        <v>0</v>
      </c>
      <c r="S22" s="172">
        <f t="shared" si="11"/>
        <v>0</v>
      </c>
      <c r="T22" s="173">
        <f t="shared" si="11"/>
        <v>0</v>
      </c>
    </row>
    <row r="23" spans="3:20" ht="15" customHeight="1">
      <c r="C23" s="61"/>
      <c r="D23" s="159" t="s">
        <v>209</v>
      </c>
      <c r="E23" s="151" t="s">
        <v>289</v>
      </c>
      <c r="F23" s="170">
        <f>I23+L23+M23+N23</f>
        <v>0</v>
      </c>
      <c r="G23" s="170">
        <f>J23+O23+P23+Q23</f>
        <v>0</v>
      </c>
      <c r="H23" s="170">
        <f>K23+R23+S23+T23</f>
        <v>0</v>
      </c>
      <c r="I23" s="174"/>
      <c r="J23" s="178"/>
      <c r="K23" s="172">
        <f>IF(nds_rate_index=0,0,J23/nds_rate_index)</f>
        <v>0</v>
      </c>
      <c r="L23" s="174"/>
      <c r="M23" s="174"/>
      <c r="N23" s="174"/>
      <c r="O23" s="178"/>
      <c r="P23" s="178"/>
      <c r="Q23" s="178"/>
      <c r="R23" s="172">
        <f t="shared" si="11"/>
        <v>0</v>
      </c>
      <c r="S23" s="172">
        <f t="shared" si="11"/>
        <v>0</v>
      </c>
      <c r="T23" s="173">
        <f t="shared" si="11"/>
        <v>0</v>
      </c>
    </row>
    <row r="24" spans="3:20" ht="33.75">
      <c r="C24" s="61"/>
      <c r="D24" s="158" t="s">
        <v>211</v>
      </c>
      <c r="E24" s="151" t="s">
        <v>290</v>
      </c>
      <c r="F24" s="170">
        <f aca="true" t="shared" si="12" ref="F24:T24">SUM(F25:F26)</f>
        <v>6918.123</v>
      </c>
      <c r="G24" s="170">
        <f t="shared" si="12"/>
        <v>19151.612</v>
      </c>
      <c r="H24" s="170">
        <f t="shared" si="12"/>
        <v>16230.179661016951</v>
      </c>
      <c r="I24" s="170">
        <f t="shared" si="12"/>
        <v>6918.123</v>
      </c>
      <c r="J24" s="170">
        <f t="shared" si="12"/>
        <v>19151.612</v>
      </c>
      <c r="K24" s="170">
        <f t="shared" si="12"/>
        <v>16230.179661016951</v>
      </c>
      <c r="L24" s="170">
        <f t="shared" si="12"/>
        <v>0</v>
      </c>
      <c r="M24" s="170">
        <f t="shared" si="12"/>
        <v>0</v>
      </c>
      <c r="N24" s="170">
        <f t="shared" si="12"/>
        <v>0</v>
      </c>
      <c r="O24" s="170">
        <f t="shared" si="12"/>
        <v>0</v>
      </c>
      <c r="P24" s="170">
        <f t="shared" si="12"/>
        <v>0</v>
      </c>
      <c r="Q24" s="170">
        <f t="shared" si="12"/>
        <v>0</v>
      </c>
      <c r="R24" s="170">
        <f t="shared" si="12"/>
        <v>0</v>
      </c>
      <c r="S24" s="170">
        <f t="shared" si="12"/>
        <v>0</v>
      </c>
      <c r="T24" s="171">
        <f t="shared" si="12"/>
        <v>0</v>
      </c>
    </row>
    <row r="25" spans="3:20" ht="15" customHeight="1">
      <c r="C25" s="61"/>
      <c r="D25" s="159" t="s">
        <v>208</v>
      </c>
      <c r="E25" s="151" t="s">
        <v>267</v>
      </c>
      <c r="F25" s="170">
        <f>I25+L25+M25+N25</f>
        <v>6918.123</v>
      </c>
      <c r="G25" s="170">
        <f>J25+O25+P25+Q25</f>
        <v>19151.612</v>
      </c>
      <c r="H25" s="170">
        <f>K25+R25+S25+T25</f>
        <v>16230.179661016951</v>
      </c>
      <c r="I25" s="174">
        <v>6918.123</v>
      </c>
      <c r="J25" s="178">
        <v>19151.612</v>
      </c>
      <c r="K25" s="172">
        <f>IF(nds_rate_index=0,0,J25/nds_rate_index)</f>
        <v>16230.179661016951</v>
      </c>
      <c r="L25" s="174"/>
      <c r="M25" s="174"/>
      <c r="N25" s="174"/>
      <c r="O25" s="178"/>
      <c r="P25" s="178"/>
      <c r="Q25" s="178"/>
      <c r="R25" s="172">
        <f aca="true" t="shared" si="13" ref="R25:T26">IF(nds_rate_index=0,0,O25/nds_rate_index)</f>
        <v>0</v>
      </c>
      <c r="S25" s="172">
        <f t="shared" si="13"/>
        <v>0</v>
      </c>
      <c r="T25" s="173">
        <f t="shared" si="13"/>
        <v>0</v>
      </c>
    </row>
    <row r="26" spans="3:20" ht="15" customHeight="1">
      <c r="C26" s="61"/>
      <c r="D26" s="159" t="s">
        <v>209</v>
      </c>
      <c r="E26" s="151" t="s">
        <v>291</v>
      </c>
      <c r="F26" s="170">
        <f>I26+L26+M26+N26</f>
        <v>0</v>
      </c>
      <c r="G26" s="170">
        <f>J26+O26+P26+Q26</f>
        <v>0</v>
      </c>
      <c r="H26" s="170">
        <f>K26+R26+S26+T26</f>
        <v>0</v>
      </c>
      <c r="I26" s="174"/>
      <c r="J26" s="178"/>
      <c r="K26" s="172">
        <f>IF(nds_rate_index=0,0,J26/nds_rate_index)</f>
        <v>0</v>
      </c>
      <c r="L26" s="174"/>
      <c r="M26" s="174"/>
      <c r="N26" s="174"/>
      <c r="O26" s="178"/>
      <c r="P26" s="178"/>
      <c r="Q26" s="178"/>
      <c r="R26" s="172">
        <f t="shared" si="13"/>
        <v>0</v>
      </c>
      <c r="S26" s="172">
        <f t="shared" si="13"/>
        <v>0</v>
      </c>
      <c r="T26" s="173">
        <f t="shared" si="13"/>
        <v>0</v>
      </c>
    </row>
    <row r="27" spans="3:20" ht="33.75">
      <c r="C27" s="61"/>
      <c r="D27" s="158" t="s">
        <v>212</v>
      </c>
      <c r="E27" s="151" t="s">
        <v>292</v>
      </c>
      <c r="F27" s="170">
        <f aca="true" t="shared" si="14" ref="F27:T27">SUM(F28:F29)</f>
        <v>0</v>
      </c>
      <c r="G27" s="170">
        <f t="shared" si="14"/>
        <v>0</v>
      </c>
      <c r="H27" s="170">
        <f t="shared" si="14"/>
        <v>0</v>
      </c>
      <c r="I27" s="170">
        <f t="shared" si="14"/>
        <v>0</v>
      </c>
      <c r="J27" s="170">
        <f t="shared" si="14"/>
        <v>0</v>
      </c>
      <c r="K27" s="170">
        <f t="shared" si="14"/>
        <v>0</v>
      </c>
      <c r="L27" s="170">
        <f t="shared" si="14"/>
        <v>0</v>
      </c>
      <c r="M27" s="170">
        <f t="shared" si="14"/>
        <v>0</v>
      </c>
      <c r="N27" s="170">
        <f t="shared" si="14"/>
        <v>0</v>
      </c>
      <c r="O27" s="170">
        <f t="shared" si="14"/>
        <v>0</v>
      </c>
      <c r="P27" s="170">
        <f t="shared" si="14"/>
        <v>0</v>
      </c>
      <c r="Q27" s="170">
        <f t="shared" si="14"/>
        <v>0</v>
      </c>
      <c r="R27" s="170">
        <f t="shared" si="14"/>
        <v>0</v>
      </c>
      <c r="S27" s="170">
        <f t="shared" si="14"/>
        <v>0</v>
      </c>
      <c r="T27" s="171">
        <f t="shared" si="14"/>
        <v>0</v>
      </c>
    </row>
    <row r="28" spans="3:20" ht="15" customHeight="1">
      <c r="C28" s="61"/>
      <c r="D28" s="159" t="s">
        <v>208</v>
      </c>
      <c r="E28" s="151" t="s">
        <v>268</v>
      </c>
      <c r="F28" s="170">
        <f>I28+L28+M28+N28</f>
        <v>0</v>
      </c>
      <c r="G28" s="170">
        <f>J28+O28+P28+Q28</f>
        <v>0</v>
      </c>
      <c r="H28" s="170">
        <f>K28+R28+S28+T28</f>
        <v>0</v>
      </c>
      <c r="I28" s="174"/>
      <c r="J28" s="178"/>
      <c r="K28" s="172">
        <f>IF(nds_rate_index=0,0,J28/nds_rate_index)</f>
        <v>0</v>
      </c>
      <c r="L28" s="174"/>
      <c r="M28" s="174"/>
      <c r="N28" s="174"/>
      <c r="O28" s="178"/>
      <c r="P28" s="178"/>
      <c r="Q28" s="178"/>
      <c r="R28" s="172">
        <f aca="true" t="shared" si="15" ref="R28:T29">IF(nds_rate_index=0,0,O28/nds_rate_index)</f>
        <v>0</v>
      </c>
      <c r="S28" s="172">
        <f t="shared" si="15"/>
        <v>0</v>
      </c>
      <c r="T28" s="173">
        <f t="shared" si="15"/>
        <v>0</v>
      </c>
    </row>
    <row r="29" spans="3:20" ht="15" customHeight="1">
      <c r="C29" s="61"/>
      <c r="D29" s="159" t="s">
        <v>209</v>
      </c>
      <c r="E29" s="151" t="s">
        <v>293</v>
      </c>
      <c r="F29" s="170">
        <f>I29+L29+M29+N29</f>
        <v>0</v>
      </c>
      <c r="G29" s="170">
        <f>J29+O29+P29+Q29</f>
        <v>0</v>
      </c>
      <c r="H29" s="170">
        <f>K29+R29+S29+T29</f>
        <v>0</v>
      </c>
      <c r="I29" s="174"/>
      <c r="J29" s="178"/>
      <c r="K29" s="172">
        <f>IF(nds_rate_index=0,0,J29/nds_rate_index)</f>
        <v>0</v>
      </c>
      <c r="L29" s="174"/>
      <c r="M29" s="174"/>
      <c r="N29" s="174"/>
      <c r="O29" s="178"/>
      <c r="P29" s="178"/>
      <c r="Q29" s="178"/>
      <c r="R29" s="172">
        <f t="shared" si="15"/>
        <v>0</v>
      </c>
      <c r="S29" s="172">
        <f t="shared" si="15"/>
        <v>0</v>
      </c>
      <c r="T29" s="173">
        <f t="shared" si="15"/>
        <v>0</v>
      </c>
    </row>
    <row r="30" spans="3:20" ht="33.75">
      <c r="C30" s="61"/>
      <c r="D30" s="158" t="s">
        <v>213</v>
      </c>
      <c r="E30" s="151" t="s">
        <v>294</v>
      </c>
      <c r="F30" s="170">
        <f aca="true" t="shared" si="16" ref="F30:T30">SUM(F31:F32)</f>
        <v>0</v>
      </c>
      <c r="G30" s="170">
        <f t="shared" si="16"/>
        <v>0</v>
      </c>
      <c r="H30" s="170">
        <f t="shared" si="16"/>
        <v>0</v>
      </c>
      <c r="I30" s="170">
        <f t="shared" si="16"/>
        <v>0</v>
      </c>
      <c r="J30" s="170">
        <f t="shared" si="16"/>
        <v>0</v>
      </c>
      <c r="K30" s="170">
        <f t="shared" si="16"/>
        <v>0</v>
      </c>
      <c r="L30" s="170">
        <f t="shared" si="16"/>
        <v>0</v>
      </c>
      <c r="M30" s="170">
        <f t="shared" si="16"/>
        <v>0</v>
      </c>
      <c r="N30" s="170">
        <f t="shared" si="16"/>
        <v>0</v>
      </c>
      <c r="O30" s="170">
        <f t="shared" si="16"/>
        <v>0</v>
      </c>
      <c r="P30" s="170">
        <f t="shared" si="16"/>
        <v>0</v>
      </c>
      <c r="Q30" s="170">
        <f t="shared" si="16"/>
        <v>0</v>
      </c>
      <c r="R30" s="170">
        <f t="shared" si="16"/>
        <v>0</v>
      </c>
      <c r="S30" s="170">
        <f t="shared" si="16"/>
        <v>0</v>
      </c>
      <c r="T30" s="171">
        <f t="shared" si="16"/>
        <v>0</v>
      </c>
    </row>
    <row r="31" spans="3:20" ht="15" customHeight="1">
      <c r="C31" s="61"/>
      <c r="D31" s="159" t="s">
        <v>208</v>
      </c>
      <c r="E31" s="151" t="s">
        <v>269</v>
      </c>
      <c r="F31" s="170">
        <f>I31+L31+M31+N31</f>
        <v>0</v>
      </c>
      <c r="G31" s="170">
        <f>J31+O31+P31+Q31</f>
        <v>0</v>
      </c>
      <c r="H31" s="170">
        <f>K31+R31+S31+T31</f>
        <v>0</v>
      </c>
      <c r="I31" s="174"/>
      <c r="J31" s="178"/>
      <c r="K31" s="172">
        <f>IF(nds_rate_index=0,0,J31/nds_rate_index)</f>
        <v>0</v>
      </c>
      <c r="L31" s="174"/>
      <c r="M31" s="174"/>
      <c r="N31" s="174"/>
      <c r="O31" s="178"/>
      <c r="P31" s="178"/>
      <c r="Q31" s="178"/>
      <c r="R31" s="172">
        <f aca="true" t="shared" si="17" ref="R31:T32">IF(nds_rate_index=0,0,O31/nds_rate_index)</f>
        <v>0</v>
      </c>
      <c r="S31" s="172">
        <f t="shared" si="17"/>
        <v>0</v>
      </c>
      <c r="T31" s="173">
        <f t="shared" si="17"/>
        <v>0</v>
      </c>
    </row>
    <row r="32" spans="3:20" ht="15" customHeight="1">
      <c r="C32" s="61"/>
      <c r="D32" s="159" t="s">
        <v>209</v>
      </c>
      <c r="E32" s="151" t="s">
        <v>295</v>
      </c>
      <c r="F32" s="170">
        <f>I32+L32+M32+N32</f>
        <v>0</v>
      </c>
      <c r="G32" s="170">
        <f>J32+O32+P32+Q32</f>
        <v>0</v>
      </c>
      <c r="H32" s="170">
        <f>K32+R32+S32+T32</f>
        <v>0</v>
      </c>
      <c r="I32" s="174"/>
      <c r="J32" s="178"/>
      <c r="K32" s="172">
        <f>IF(nds_rate_index=0,0,J32/nds_rate_index)</f>
        <v>0</v>
      </c>
      <c r="L32" s="174"/>
      <c r="M32" s="174"/>
      <c r="N32" s="174"/>
      <c r="O32" s="178"/>
      <c r="P32" s="178"/>
      <c r="Q32" s="178"/>
      <c r="R32" s="172">
        <f t="shared" si="17"/>
        <v>0</v>
      </c>
      <c r="S32" s="172">
        <f t="shared" si="17"/>
        <v>0</v>
      </c>
      <c r="T32" s="173">
        <f t="shared" si="17"/>
        <v>0</v>
      </c>
    </row>
    <row r="33" spans="3:20" ht="15" customHeight="1">
      <c r="C33" s="61"/>
      <c r="D33" s="158" t="s">
        <v>214</v>
      </c>
      <c r="E33" s="151" t="s">
        <v>296</v>
      </c>
      <c r="F33" s="170">
        <f aca="true" t="shared" si="18" ref="F33:T33">SUM(F34:F35)</f>
        <v>0</v>
      </c>
      <c r="G33" s="170">
        <f t="shared" si="18"/>
        <v>0</v>
      </c>
      <c r="H33" s="170">
        <f t="shared" si="18"/>
        <v>0</v>
      </c>
      <c r="I33" s="170">
        <f t="shared" si="18"/>
        <v>0</v>
      </c>
      <c r="J33" s="170">
        <f t="shared" si="18"/>
        <v>0</v>
      </c>
      <c r="K33" s="170">
        <f t="shared" si="18"/>
        <v>0</v>
      </c>
      <c r="L33" s="170">
        <f t="shared" si="18"/>
        <v>0</v>
      </c>
      <c r="M33" s="170">
        <f t="shared" si="18"/>
        <v>0</v>
      </c>
      <c r="N33" s="170">
        <f t="shared" si="18"/>
        <v>0</v>
      </c>
      <c r="O33" s="170">
        <f t="shared" si="18"/>
        <v>0</v>
      </c>
      <c r="P33" s="170">
        <f t="shared" si="18"/>
        <v>0</v>
      </c>
      <c r="Q33" s="170">
        <f t="shared" si="18"/>
        <v>0</v>
      </c>
      <c r="R33" s="170">
        <f t="shared" si="18"/>
        <v>0</v>
      </c>
      <c r="S33" s="170">
        <f t="shared" si="18"/>
        <v>0</v>
      </c>
      <c r="T33" s="171">
        <f t="shared" si="18"/>
        <v>0</v>
      </c>
    </row>
    <row r="34" spans="3:20" ht="15" customHeight="1">
      <c r="C34" s="61"/>
      <c r="D34" s="159" t="s">
        <v>208</v>
      </c>
      <c r="E34" s="151" t="s">
        <v>270</v>
      </c>
      <c r="F34" s="170">
        <f>I34+L34+M34+N34</f>
        <v>0</v>
      </c>
      <c r="G34" s="170">
        <f>J34+O34+P34+Q34</f>
        <v>0</v>
      </c>
      <c r="H34" s="170">
        <f>K34+R34+S34+T34</f>
        <v>0</v>
      </c>
      <c r="I34" s="174"/>
      <c r="J34" s="178"/>
      <c r="K34" s="172">
        <f>IF(nds_rate_index=0,0,J34/nds_rate_index)</f>
        <v>0</v>
      </c>
      <c r="L34" s="174"/>
      <c r="M34" s="174"/>
      <c r="N34" s="174"/>
      <c r="O34" s="178"/>
      <c r="P34" s="178"/>
      <c r="Q34" s="178"/>
      <c r="R34" s="172">
        <f aca="true" t="shared" si="19" ref="R34:T35">IF(nds_rate_index=0,0,O34/nds_rate_index)</f>
        <v>0</v>
      </c>
      <c r="S34" s="172">
        <f t="shared" si="19"/>
        <v>0</v>
      </c>
      <c r="T34" s="173">
        <f t="shared" si="19"/>
        <v>0</v>
      </c>
    </row>
    <row r="35" spans="3:20" ht="15" customHeight="1">
      <c r="C35" s="61"/>
      <c r="D35" s="159" t="s">
        <v>209</v>
      </c>
      <c r="E35" s="151" t="s">
        <v>297</v>
      </c>
      <c r="F35" s="170">
        <f>I35+L35+M35+N35</f>
        <v>0</v>
      </c>
      <c r="G35" s="170">
        <f>J35+O35+P35+Q35</f>
        <v>0</v>
      </c>
      <c r="H35" s="170">
        <f>K35+R35+S35+T35</f>
        <v>0</v>
      </c>
      <c r="I35" s="174"/>
      <c r="J35" s="178"/>
      <c r="K35" s="172">
        <f>IF(nds_rate_index=0,0,J35/nds_rate_index)</f>
        <v>0</v>
      </c>
      <c r="L35" s="174"/>
      <c r="M35" s="174"/>
      <c r="N35" s="174"/>
      <c r="O35" s="178"/>
      <c r="P35" s="178"/>
      <c r="Q35" s="178"/>
      <c r="R35" s="172">
        <f t="shared" si="19"/>
        <v>0</v>
      </c>
      <c r="S35" s="172">
        <f t="shared" si="19"/>
        <v>0</v>
      </c>
      <c r="T35" s="173">
        <f t="shared" si="19"/>
        <v>0</v>
      </c>
    </row>
    <row r="36" spans="3:20" ht="15" customHeight="1">
      <c r="C36" s="61"/>
      <c r="D36" s="162" t="s">
        <v>215</v>
      </c>
      <c r="E36" s="163" t="s">
        <v>271</v>
      </c>
      <c r="F36" s="170">
        <f aca="true" t="shared" si="20" ref="F36:T36">SUM(F37:F38)</f>
        <v>0</v>
      </c>
      <c r="G36" s="170">
        <f t="shared" si="20"/>
        <v>0</v>
      </c>
      <c r="H36" s="170">
        <f t="shared" si="20"/>
        <v>0</v>
      </c>
      <c r="I36" s="170">
        <f t="shared" si="20"/>
        <v>0</v>
      </c>
      <c r="J36" s="170">
        <f t="shared" si="20"/>
        <v>0</v>
      </c>
      <c r="K36" s="170">
        <f t="shared" si="20"/>
        <v>0</v>
      </c>
      <c r="L36" s="170">
        <f t="shared" si="20"/>
        <v>0</v>
      </c>
      <c r="M36" s="170">
        <f t="shared" si="20"/>
        <v>0</v>
      </c>
      <c r="N36" s="170">
        <f t="shared" si="20"/>
        <v>0</v>
      </c>
      <c r="O36" s="170">
        <f t="shared" si="20"/>
        <v>0</v>
      </c>
      <c r="P36" s="170">
        <f t="shared" si="20"/>
        <v>0</v>
      </c>
      <c r="Q36" s="170">
        <f t="shared" si="20"/>
        <v>0</v>
      </c>
      <c r="R36" s="170">
        <f t="shared" si="20"/>
        <v>0</v>
      </c>
      <c r="S36" s="170">
        <f t="shared" si="20"/>
        <v>0</v>
      </c>
      <c r="T36" s="171">
        <f t="shared" si="20"/>
        <v>0</v>
      </c>
    </row>
    <row r="37" spans="3:20" ht="15" customHeight="1">
      <c r="C37" s="61"/>
      <c r="D37" s="158" t="s">
        <v>208</v>
      </c>
      <c r="E37" s="151" t="s">
        <v>298</v>
      </c>
      <c r="F37" s="170">
        <f>F41+F44+F47+F50+F53+F56+F59+F62</f>
        <v>0</v>
      </c>
      <c r="G37" s="170">
        <f aca="true" t="shared" si="21" ref="G37:T37">G41+G44+G47+G50+G53+G56+G59+G62</f>
        <v>0</v>
      </c>
      <c r="H37" s="170">
        <f t="shared" si="21"/>
        <v>0</v>
      </c>
      <c r="I37" s="170">
        <f t="shared" si="21"/>
        <v>0</v>
      </c>
      <c r="J37" s="170">
        <f t="shared" si="21"/>
        <v>0</v>
      </c>
      <c r="K37" s="170">
        <f t="shared" si="21"/>
        <v>0</v>
      </c>
      <c r="L37" s="170">
        <f t="shared" si="21"/>
        <v>0</v>
      </c>
      <c r="M37" s="170">
        <f t="shared" si="21"/>
        <v>0</v>
      </c>
      <c r="N37" s="170">
        <f t="shared" si="21"/>
        <v>0</v>
      </c>
      <c r="O37" s="170">
        <f t="shared" si="21"/>
        <v>0</v>
      </c>
      <c r="P37" s="170">
        <f t="shared" si="21"/>
        <v>0</v>
      </c>
      <c r="Q37" s="170">
        <f t="shared" si="21"/>
        <v>0</v>
      </c>
      <c r="R37" s="170">
        <f t="shared" si="21"/>
        <v>0</v>
      </c>
      <c r="S37" s="170">
        <f t="shared" si="21"/>
        <v>0</v>
      </c>
      <c r="T37" s="171">
        <f t="shared" si="21"/>
        <v>0</v>
      </c>
    </row>
    <row r="38" spans="3:20" ht="15" customHeight="1">
      <c r="C38" s="61"/>
      <c r="D38" s="158" t="s">
        <v>209</v>
      </c>
      <c r="E38" s="151" t="s">
        <v>299</v>
      </c>
      <c r="F38" s="170">
        <f>F42+F45+F48+F51+F54+F57+F60+F63</f>
        <v>0</v>
      </c>
      <c r="G38" s="170">
        <f aca="true" t="shared" si="22" ref="G38:T38">G42+G45+G48+G51+G54+G57+G60+G63</f>
        <v>0</v>
      </c>
      <c r="H38" s="170">
        <f t="shared" si="22"/>
        <v>0</v>
      </c>
      <c r="I38" s="170">
        <f t="shared" si="22"/>
        <v>0</v>
      </c>
      <c r="J38" s="170">
        <f t="shared" si="22"/>
        <v>0</v>
      </c>
      <c r="K38" s="170">
        <f t="shared" si="22"/>
        <v>0</v>
      </c>
      <c r="L38" s="170">
        <f t="shared" si="22"/>
        <v>0</v>
      </c>
      <c r="M38" s="170">
        <f t="shared" si="22"/>
        <v>0</v>
      </c>
      <c r="N38" s="170">
        <f t="shared" si="22"/>
        <v>0</v>
      </c>
      <c r="O38" s="170">
        <f t="shared" si="22"/>
        <v>0</v>
      </c>
      <c r="P38" s="170">
        <f t="shared" si="22"/>
        <v>0</v>
      </c>
      <c r="Q38" s="170">
        <f t="shared" si="22"/>
        <v>0</v>
      </c>
      <c r="R38" s="170">
        <f t="shared" si="22"/>
        <v>0</v>
      </c>
      <c r="S38" s="170">
        <f t="shared" si="22"/>
        <v>0</v>
      </c>
      <c r="T38" s="171">
        <f t="shared" si="22"/>
        <v>0</v>
      </c>
    </row>
    <row r="39" spans="3:20" ht="15" customHeight="1">
      <c r="C39" s="61"/>
      <c r="D39" s="158" t="s">
        <v>182</v>
      </c>
      <c r="E39" s="151"/>
      <c r="F39" s="179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1"/>
    </row>
    <row r="40" spans="3:20" ht="35.25" customHeight="1">
      <c r="C40" s="61"/>
      <c r="D40" s="158" t="s">
        <v>300</v>
      </c>
      <c r="E40" s="151" t="s">
        <v>301</v>
      </c>
      <c r="F40" s="170">
        <f aca="true" t="shared" si="23" ref="F40:T40">SUM(F41:F42)</f>
        <v>0</v>
      </c>
      <c r="G40" s="170">
        <f t="shared" si="23"/>
        <v>0</v>
      </c>
      <c r="H40" s="170">
        <f t="shared" si="23"/>
        <v>0</v>
      </c>
      <c r="I40" s="170">
        <f t="shared" si="23"/>
        <v>0</v>
      </c>
      <c r="J40" s="170">
        <f t="shared" si="23"/>
        <v>0</v>
      </c>
      <c r="K40" s="170">
        <f t="shared" si="23"/>
        <v>0</v>
      </c>
      <c r="L40" s="170">
        <f t="shared" si="23"/>
        <v>0</v>
      </c>
      <c r="M40" s="170">
        <f t="shared" si="23"/>
        <v>0</v>
      </c>
      <c r="N40" s="170">
        <f t="shared" si="23"/>
        <v>0</v>
      </c>
      <c r="O40" s="170">
        <f t="shared" si="23"/>
        <v>0</v>
      </c>
      <c r="P40" s="170">
        <f t="shared" si="23"/>
        <v>0</v>
      </c>
      <c r="Q40" s="170">
        <f t="shared" si="23"/>
        <v>0</v>
      </c>
      <c r="R40" s="170">
        <f t="shared" si="23"/>
        <v>0</v>
      </c>
      <c r="S40" s="170">
        <f t="shared" si="23"/>
        <v>0</v>
      </c>
      <c r="T40" s="171">
        <f t="shared" si="23"/>
        <v>0</v>
      </c>
    </row>
    <row r="41" spans="3:20" ht="15" customHeight="1">
      <c r="C41" s="61"/>
      <c r="D41" s="159" t="s">
        <v>208</v>
      </c>
      <c r="E41" s="151" t="s">
        <v>273</v>
      </c>
      <c r="F41" s="170">
        <f>I41+L41+M41+N41</f>
        <v>0</v>
      </c>
      <c r="G41" s="170">
        <f>J41+O41+P41+Q41</f>
        <v>0</v>
      </c>
      <c r="H41" s="170">
        <f>K41+R41+S41+T41</f>
        <v>0</v>
      </c>
      <c r="I41" s="174"/>
      <c r="J41" s="178"/>
      <c r="K41" s="172">
        <f>IF(nds_rate_index=0,0,J41/nds_rate_index)</f>
        <v>0</v>
      </c>
      <c r="L41" s="174"/>
      <c r="M41" s="174"/>
      <c r="N41" s="174"/>
      <c r="O41" s="178"/>
      <c r="P41" s="178"/>
      <c r="Q41" s="178"/>
      <c r="R41" s="172">
        <f aca="true" t="shared" si="24" ref="R41:T42">IF(nds_rate_index=0,0,O41/nds_rate_index)</f>
        <v>0</v>
      </c>
      <c r="S41" s="172">
        <f t="shared" si="24"/>
        <v>0</v>
      </c>
      <c r="T41" s="173">
        <f t="shared" si="24"/>
        <v>0</v>
      </c>
    </row>
    <row r="42" spans="3:20" ht="15" customHeight="1">
      <c r="C42" s="61"/>
      <c r="D42" s="159" t="s">
        <v>209</v>
      </c>
      <c r="E42" s="151" t="s">
        <v>302</v>
      </c>
      <c r="F42" s="170">
        <f>I42+L42+M42+N42</f>
        <v>0</v>
      </c>
      <c r="G42" s="170">
        <f>J42+O42+P42+Q42</f>
        <v>0</v>
      </c>
      <c r="H42" s="170">
        <f>K42+R42+S42+T42</f>
        <v>0</v>
      </c>
      <c r="I42" s="174"/>
      <c r="J42" s="178"/>
      <c r="K42" s="172">
        <f>IF(nds_rate_index=0,0,J42/nds_rate_index)</f>
        <v>0</v>
      </c>
      <c r="L42" s="174"/>
      <c r="M42" s="174"/>
      <c r="N42" s="174"/>
      <c r="O42" s="178"/>
      <c r="P42" s="178"/>
      <c r="Q42" s="178"/>
      <c r="R42" s="172">
        <f t="shared" si="24"/>
        <v>0</v>
      </c>
      <c r="S42" s="172">
        <f t="shared" si="24"/>
        <v>0</v>
      </c>
      <c r="T42" s="173">
        <f t="shared" si="24"/>
        <v>0</v>
      </c>
    </row>
    <row r="43" spans="3:20" ht="49.5" customHeight="1">
      <c r="C43" s="61"/>
      <c r="D43" s="158" t="s">
        <v>303</v>
      </c>
      <c r="E43" s="151" t="s">
        <v>304</v>
      </c>
      <c r="F43" s="170">
        <f aca="true" t="shared" si="25" ref="F43:T43">SUM(F44:F45)</f>
        <v>0</v>
      </c>
      <c r="G43" s="170">
        <f t="shared" si="25"/>
        <v>0</v>
      </c>
      <c r="H43" s="170">
        <f t="shared" si="25"/>
        <v>0</v>
      </c>
      <c r="I43" s="170">
        <f t="shared" si="25"/>
        <v>0</v>
      </c>
      <c r="J43" s="170">
        <f t="shared" si="25"/>
        <v>0</v>
      </c>
      <c r="K43" s="170">
        <f t="shared" si="25"/>
        <v>0</v>
      </c>
      <c r="L43" s="170">
        <f t="shared" si="25"/>
        <v>0</v>
      </c>
      <c r="M43" s="170">
        <f t="shared" si="25"/>
        <v>0</v>
      </c>
      <c r="N43" s="170">
        <f t="shared" si="25"/>
        <v>0</v>
      </c>
      <c r="O43" s="170">
        <f t="shared" si="25"/>
        <v>0</v>
      </c>
      <c r="P43" s="170">
        <f t="shared" si="25"/>
        <v>0</v>
      </c>
      <c r="Q43" s="170">
        <f t="shared" si="25"/>
        <v>0</v>
      </c>
      <c r="R43" s="170">
        <f t="shared" si="25"/>
        <v>0</v>
      </c>
      <c r="S43" s="170">
        <f t="shared" si="25"/>
        <v>0</v>
      </c>
      <c r="T43" s="171">
        <f t="shared" si="25"/>
        <v>0</v>
      </c>
    </row>
    <row r="44" spans="3:20" ht="15" customHeight="1">
      <c r="C44" s="61"/>
      <c r="D44" s="159" t="s">
        <v>208</v>
      </c>
      <c r="E44" s="151" t="s">
        <v>274</v>
      </c>
      <c r="F44" s="170">
        <f>I44+L44+M44+N44</f>
        <v>0</v>
      </c>
      <c r="G44" s="170">
        <f>J44+O44+P44+Q44</f>
        <v>0</v>
      </c>
      <c r="H44" s="170">
        <f>K44+R44+S44+T44</f>
        <v>0</v>
      </c>
      <c r="I44" s="174"/>
      <c r="J44" s="178"/>
      <c r="K44" s="172">
        <f>IF(nds_rate_index=0,0,J44/nds_rate_index)</f>
        <v>0</v>
      </c>
      <c r="L44" s="174"/>
      <c r="M44" s="174"/>
      <c r="N44" s="174"/>
      <c r="O44" s="178"/>
      <c r="P44" s="178"/>
      <c r="Q44" s="178"/>
      <c r="R44" s="172">
        <f aca="true" t="shared" si="26" ref="R44:T45">IF(nds_rate_index=0,0,O44/nds_rate_index)</f>
        <v>0</v>
      </c>
      <c r="S44" s="172">
        <f t="shared" si="26"/>
        <v>0</v>
      </c>
      <c r="T44" s="173">
        <f t="shared" si="26"/>
        <v>0</v>
      </c>
    </row>
    <row r="45" spans="3:20" ht="15" customHeight="1">
      <c r="C45" s="61"/>
      <c r="D45" s="159" t="s">
        <v>209</v>
      </c>
      <c r="E45" s="151" t="s">
        <v>305</v>
      </c>
      <c r="F45" s="170">
        <f>I45+L45+M45+N45</f>
        <v>0</v>
      </c>
      <c r="G45" s="170">
        <f>J45+O45+P45+Q45</f>
        <v>0</v>
      </c>
      <c r="H45" s="170">
        <f>K45+R45+S45+T45</f>
        <v>0</v>
      </c>
      <c r="I45" s="174"/>
      <c r="J45" s="178"/>
      <c r="K45" s="172">
        <f>IF(nds_rate_index=0,0,J45/nds_rate_index)</f>
        <v>0</v>
      </c>
      <c r="L45" s="174"/>
      <c r="M45" s="174"/>
      <c r="N45" s="174"/>
      <c r="O45" s="178"/>
      <c r="P45" s="178"/>
      <c r="Q45" s="178"/>
      <c r="R45" s="172">
        <f t="shared" si="26"/>
        <v>0</v>
      </c>
      <c r="S45" s="172">
        <f t="shared" si="26"/>
        <v>0</v>
      </c>
      <c r="T45" s="173">
        <f t="shared" si="26"/>
        <v>0</v>
      </c>
    </row>
    <row r="46" spans="3:20" ht="22.5">
      <c r="C46" s="61"/>
      <c r="D46" s="158" t="s">
        <v>216</v>
      </c>
      <c r="E46" s="151" t="s">
        <v>306</v>
      </c>
      <c r="F46" s="170">
        <f aca="true" t="shared" si="27" ref="F46:T46">SUM(F47:F48)</f>
        <v>0</v>
      </c>
      <c r="G46" s="170">
        <f t="shared" si="27"/>
        <v>0</v>
      </c>
      <c r="H46" s="170">
        <f t="shared" si="27"/>
        <v>0</v>
      </c>
      <c r="I46" s="170">
        <f t="shared" si="27"/>
        <v>0</v>
      </c>
      <c r="J46" s="170">
        <f t="shared" si="27"/>
        <v>0</v>
      </c>
      <c r="K46" s="170">
        <f t="shared" si="27"/>
        <v>0</v>
      </c>
      <c r="L46" s="170">
        <f t="shared" si="27"/>
        <v>0</v>
      </c>
      <c r="M46" s="170">
        <f t="shared" si="27"/>
        <v>0</v>
      </c>
      <c r="N46" s="170">
        <f t="shared" si="27"/>
        <v>0</v>
      </c>
      <c r="O46" s="170">
        <f t="shared" si="27"/>
        <v>0</v>
      </c>
      <c r="P46" s="170">
        <f t="shared" si="27"/>
        <v>0</v>
      </c>
      <c r="Q46" s="170">
        <f t="shared" si="27"/>
        <v>0</v>
      </c>
      <c r="R46" s="170">
        <f t="shared" si="27"/>
        <v>0</v>
      </c>
      <c r="S46" s="170">
        <f t="shared" si="27"/>
        <v>0</v>
      </c>
      <c r="T46" s="171">
        <f t="shared" si="27"/>
        <v>0</v>
      </c>
    </row>
    <row r="47" spans="3:20" ht="15" customHeight="1">
      <c r="C47" s="61"/>
      <c r="D47" s="159" t="s">
        <v>208</v>
      </c>
      <c r="E47" s="151" t="s">
        <v>275</v>
      </c>
      <c r="F47" s="170">
        <f>I47+L47+M47+N47</f>
        <v>0</v>
      </c>
      <c r="G47" s="170">
        <f>J47+O47+P47+Q47</f>
        <v>0</v>
      </c>
      <c r="H47" s="170">
        <f>K47+R47+S47+T47</f>
        <v>0</v>
      </c>
      <c r="I47" s="174"/>
      <c r="J47" s="178"/>
      <c r="K47" s="172">
        <f>IF(nds_rate_index=0,0,J47/nds_rate_index)</f>
        <v>0</v>
      </c>
      <c r="L47" s="174"/>
      <c r="M47" s="174"/>
      <c r="N47" s="174"/>
      <c r="O47" s="178"/>
      <c r="P47" s="178"/>
      <c r="Q47" s="178"/>
      <c r="R47" s="172">
        <f aca="true" t="shared" si="28" ref="R47:T48">IF(nds_rate_index=0,0,O47/nds_rate_index)</f>
        <v>0</v>
      </c>
      <c r="S47" s="172">
        <f t="shared" si="28"/>
        <v>0</v>
      </c>
      <c r="T47" s="173">
        <f t="shared" si="28"/>
        <v>0</v>
      </c>
    </row>
    <row r="48" spans="3:20" ht="15" customHeight="1">
      <c r="C48" s="61"/>
      <c r="D48" s="159" t="s">
        <v>209</v>
      </c>
      <c r="E48" s="151" t="s">
        <v>307</v>
      </c>
      <c r="F48" s="170">
        <f>I48+L48+M48+N48</f>
        <v>0</v>
      </c>
      <c r="G48" s="170">
        <f>J48+O48+P48+Q48</f>
        <v>0</v>
      </c>
      <c r="H48" s="170">
        <f>K48+R48+S48+T48</f>
        <v>0</v>
      </c>
      <c r="I48" s="174"/>
      <c r="J48" s="178"/>
      <c r="K48" s="172">
        <f>IF(nds_rate_index=0,0,J48/nds_rate_index)</f>
        <v>0</v>
      </c>
      <c r="L48" s="174"/>
      <c r="M48" s="174"/>
      <c r="N48" s="174"/>
      <c r="O48" s="178"/>
      <c r="P48" s="178"/>
      <c r="Q48" s="178"/>
      <c r="R48" s="172">
        <f t="shared" si="28"/>
        <v>0</v>
      </c>
      <c r="S48" s="172">
        <f t="shared" si="28"/>
        <v>0</v>
      </c>
      <c r="T48" s="173">
        <f t="shared" si="28"/>
        <v>0</v>
      </c>
    </row>
    <row r="49" spans="3:20" ht="15" customHeight="1">
      <c r="C49" s="61"/>
      <c r="D49" s="158" t="s">
        <v>308</v>
      </c>
      <c r="E49" s="151" t="s">
        <v>309</v>
      </c>
      <c r="F49" s="170">
        <f aca="true" t="shared" si="29" ref="F49:T49">SUM(F50:F51)</f>
        <v>0</v>
      </c>
      <c r="G49" s="170">
        <f t="shared" si="29"/>
        <v>0</v>
      </c>
      <c r="H49" s="170">
        <f t="shared" si="29"/>
        <v>0</v>
      </c>
      <c r="I49" s="170">
        <f t="shared" si="29"/>
        <v>0</v>
      </c>
      <c r="J49" s="170">
        <f t="shared" si="29"/>
        <v>0</v>
      </c>
      <c r="K49" s="170">
        <f t="shared" si="29"/>
        <v>0</v>
      </c>
      <c r="L49" s="170">
        <f t="shared" si="29"/>
        <v>0</v>
      </c>
      <c r="M49" s="170">
        <f t="shared" si="29"/>
        <v>0</v>
      </c>
      <c r="N49" s="170">
        <f t="shared" si="29"/>
        <v>0</v>
      </c>
      <c r="O49" s="170">
        <f t="shared" si="29"/>
        <v>0</v>
      </c>
      <c r="P49" s="170">
        <f t="shared" si="29"/>
        <v>0</v>
      </c>
      <c r="Q49" s="170">
        <f t="shared" si="29"/>
        <v>0</v>
      </c>
      <c r="R49" s="170">
        <f t="shared" si="29"/>
        <v>0</v>
      </c>
      <c r="S49" s="170">
        <f t="shared" si="29"/>
        <v>0</v>
      </c>
      <c r="T49" s="171">
        <f t="shared" si="29"/>
        <v>0</v>
      </c>
    </row>
    <row r="50" spans="3:20" ht="15" customHeight="1">
      <c r="C50" s="61"/>
      <c r="D50" s="159" t="s">
        <v>208</v>
      </c>
      <c r="E50" s="151" t="s">
        <v>276</v>
      </c>
      <c r="F50" s="170">
        <f>I50+L50+M50+N50</f>
        <v>0</v>
      </c>
      <c r="G50" s="170">
        <f>J50+O50+P50+Q50</f>
        <v>0</v>
      </c>
      <c r="H50" s="170">
        <f>K50+R50+S50+T50</f>
        <v>0</v>
      </c>
      <c r="I50" s="174"/>
      <c r="J50" s="178"/>
      <c r="K50" s="172">
        <f>IF(nds_rate_index=0,0,J50/nds_rate_index)</f>
        <v>0</v>
      </c>
      <c r="L50" s="174"/>
      <c r="M50" s="174"/>
      <c r="N50" s="174"/>
      <c r="O50" s="178"/>
      <c r="P50" s="178"/>
      <c r="Q50" s="178"/>
      <c r="R50" s="172">
        <f aca="true" t="shared" si="30" ref="R50:T51">IF(nds_rate_index=0,0,O50/nds_rate_index)</f>
        <v>0</v>
      </c>
      <c r="S50" s="172">
        <f t="shared" si="30"/>
        <v>0</v>
      </c>
      <c r="T50" s="173">
        <f t="shared" si="30"/>
        <v>0</v>
      </c>
    </row>
    <row r="51" spans="3:20" ht="15" customHeight="1">
      <c r="C51" s="61"/>
      <c r="D51" s="159" t="s">
        <v>209</v>
      </c>
      <c r="E51" s="151" t="s">
        <v>310</v>
      </c>
      <c r="F51" s="170">
        <f>I51+L51+M51+N51</f>
        <v>0</v>
      </c>
      <c r="G51" s="170">
        <f>J51+O51+P51+Q51</f>
        <v>0</v>
      </c>
      <c r="H51" s="170">
        <f>K51+R51+S51+T51</f>
        <v>0</v>
      </c>
      <c r="I51" s="174"/>
      <c r="J51" s="178"/>
      <c r="K51" s="172">
        <f>IF(nds_rate_index=0,0,J51/nds_rate_index)</f>
        <v>0</v>
      </c>
      <c r="L51" s="174"/>
      <c r="M51" s="174"/>
      <c r="N51" s="174"/>
      <c r="O51" s="178"/>
      <c r="P51" s="178"/>
      <c r="Q51" s="178"/>
      <c r="R51" s="172">
        <f t="shared" si="30"/>
        <v>0</v>
      </c>
      <c r="S51" s="172">
        <f t="shared" si="30"/>
        <v>0</v>
      </c>
      <c r="T51" s="173">
        <f t="shared" si="30"/>
        <v>0</v>
      </c>
    </row>
    <row r="52" spans="3:20" ht="45">
      <c r="C52" s="61"/>
      <c r="D52" s="158" t="s">
        <v>311</v>
      </c>
      <c r="E52" s="151" t="s">
        <v>312</v>
      </c>
      <c r="F52" s="170">
        <f aca="true" t="shared" si="31" ref="F52:T52">SUM(F53:F54)</f>
        <v>0</v>
      </c>
      <c r="G52" s="170">
        <f t="shared" si="31"/>
        <v>0</v>
      </c>
      <c r="H52" s="170">
        <f t="shared" si="31"/>
        <v>0</v>
      </c>
      <c r="I52" s="170">
        <f t="shared" si="31"/>
        <v>0</v>
      </c>
      <c r="J52" s="170">
        <f t="shared" si="31"/>
        <v>0</v>
      </c>
      <c r="K52" s="170">
        <f t="shared" si="31"/>
        <v>0</v>
      </c>
      <c r="L52" s="170">
        <f t="shared" si="31"/>
        <v>0</v>
      </c>
      <c r="M52" s="170">
        <f t="shared" si="31"/>
        <v>0</v>
      </c>
      <c r="N52" s="170">
        <f t="shared" si="31"/>
        <v>0</v>
      </c>
      <c r="O52" s="170">
        <f t="shared" si="31"/>
        <v>0</v>
      </c>
      <c r="P52" s="170">
        <f t="shared" si="31"/>
        <v>0</v>
      </c>
      <c r="Q52" s="170">
        <f t="shared" si="31"/>
        <v>0</v>
      </c>
      <c r="R52" s="170">
        <f t="shared" si="31"/>
        <v>0</v>
      </c>
      <c r="S52" s="170">
        <f t="shared" si="31"/>
        <v>0</v>
      </c>
      <c r="T52" s="171">
        <f t="shared" si="31"/>
        <v>0</v>
      </c>
    </row>
    <row r="53" spans="3:20" ht="15" customHeight="1">
      <c r="C53" s="61"/>
      <c r="D53" s="159" t="s">
        <v>208</v>
      </c>
      <c r="E53" s="151" t="s">
        <v>277</v>
      </c>
      <c r="F53" s="170">
        <f>I53+L53+M53+N53</f>
        <v>0</v>
      </c>
      <c r="G53" s="170">
        <f>J53+O53+P53+Q53</f>
        <v>0</v>
      </c>
      <c r="H53" s="170">
        <f>K53+R53+S53+T53</f>
        <v>0</v>
      </c>
      <c r="I53" s="174"/>
      <c r="J53" s="178"/>
      <c r="K53" s="172">
        <f>IF(nds_rate_index=0,0,J53/nds_rate_index)</f>
        <v>0</v>
      </c>
      <c r="L53" s="174"/>
      <c r="M53" s="174"/>
      <c r="N53" s="174"/>
      <c r="O53" s="178"/>
      <c r="P53" s="178"/>
      <c r="Q53" s="178"/>
      <c r="R53" s="172">
        <f aca="true" t="shared" si="32" ref="R53:T54">IF(nds_rate_index=0,0,O53/nds_rate_index)</f>
        <v>0</v>
      </c>
      <c r="S53" s="172">
        <f t="shared" si="32"/>
        <v>0</v>
      </c>
      <c r="T53" s="173">
        <f t="shared" si="32"/>
        <v>0</v>
      </c>
    </row>
    <row r="54" spans="3:20" ht="15" customHeight="1">
      <c r="C54" s="61"/>
      <c r="D54" s="159" t="s">
        <v>209</v>
      </c>
      <c r="E54" s="151" t="s">
        <v>313</v>
      </c>
      <c r="F54" s="170">
        <f>I54+L54+M54+N54</f>
        <v>0</v>
      </c>
      <c r="G54" s="170">
        <f>J54+O54+P54+Q54</f>
        <v>0</v>
      </c>
      <c r="H54" s="170">
        <f>K54+R54+S54+T54</f>
        <v>0</v>
      </c>
      <c r="I54" s="174"/>
      <c r="J54" s="178"/>
      <c r="K54" s="172">
        <f>IF(nds_rate_index=0,0,J54/nds_rate_index)</f>
        <v>0</v>
      </c>
      <c r="L54" s="174"/>
      <c r="M54" s="174"/>
      <c r="N54" s="174"/>
      <c r="O54" s="178"/>
      <c r="P54" s="178"/>
      <c r="Q54" s="178"/>
      <c r="R54" s="172">
        <f t="shared" si="32"/>
        <v>0</v>
      </c>
      <c r="S54" s="172">
        <f t="shared" si="32"/>
        <v>0</v>
      </c>
      <c r="T54" s="173">
        <f t="shared" si="32"/>
        <v>0</v>
      </c>
    </row>
    <row r="55" spans="3:20" ht="22.5">
      <c r="C55" s="61"/>
      <c r="D55" s="158" t="s">
        <v>383</v>
      </c>
      <c r="E55" s="151" t="s">
        <v>314</v>
      </c>
      <c r="F55" s="170">
        <f aca="true" t="shared" si="33" ref="F55:T55">SUM(F56:F57)</f>
        <v>0</v>
      </c>
      <c r="G55" s="170">
        <f t="shared" si="33"/>
        <v>0</v>
      </c>
      <c r="H55" s="170">
        <f t="shared" si="33"/>
        <v>0</v>
      </c>
      <c r="I55" s="170">
        <f t="shared" si="33"/>
        <v>0</v>
      </c>
      <c r="J55" s="170">
        <f t="shared" si="33"/>
        <v>0</v>
      </c>
      <c r="K55" s="170">
        <f t="shared" si="33"/>
        <v>0</v>
      </c>
      <c r="L55" s="170">
        <f t="shared" si="33"/>
        <v>0</v>
      </c>
      <c r="M55" s="170">
        <f t="shared" si="33"/>
        <v>0</v>
      </c>
      <c r="N55" s="170">
        <f t="shared" si="33"/>
        <v>0</v>
      </c>
      <c r="O55" s="170">
        <f t="shared" si="33"/>
        <v>0</v>
      </c>
      <c r="P55" s="170">
        <f t="shared" si="33"/>
        <v>0</v>
      </c>
      <c r="Q55" s="170">
        <f t="shared" si="33"/>
        <v>0</v>
      </c>
      <c r="R55" s="170">
        <f t="shared" si="33"/>
        <v>0</v>
      </c>
      <c r="S55" s="170">
        <f t="shared" si="33"/>
        <v>0</v>
      </c>
      <c r="T55" s="171">
        <f t="shared" si="33"/>
        <v>0</v>
      </c>
    </row>
    <row r="56" spans="3:20" ht="15" customHeight="1">
      <c r="C56" s="61"/>
      <c r="D56" s="159" t="s">
        <v>208</v>
      </c>
      <c r="E56" s="151" t="s">
        <v>278</v>
      </c>
      <c r="F56" s="170">
        <f>I56+L56+M56+N56</f>
        <v>0</v>
      </c>
      <c r="G56" s="170">
        <f>J56+O56+P56+Q56</f>
        <v>0</v>
      </c>
      <c r="H56" s="170">
        <f>K56+R56+S56+T56</f>
        <v>0</v>
      </c>
      <c r="I56" s="174"/>
      <c r="J56" s="178"/>
      <c r="K56" s="172">
        <f>IF(nds_rate_index=0,0,J56/nds_rate_index)</f>
        <v>0</v>
      </c>
      <c r="L56" s="174"/>
      <c r="M56" s="174"/>
      <c r="N56" s="174"/>
      <c r="O56" s="178"/>
      <c r="P56" s="178"/>
      <c r="Q56" s="178"/>
      <c r="R56" s="172">
        <f aca="true" t="shared" si="34" ref="R56:T57">IF(nds_rate_index=0,0,O56/nds_rate_index)</f>
        <v>0</v>
      </c>
      <c r="S56" s="172">
        <f t="shared" si="34"/>
        <v>0</v>
      </c>
      <c r="T56" s="173">
        <f t="shared" si="34"/>
        <v>0</v>
      </c>
    </row>
    <row r="57" spans="3:20" ht="15" customHeight="1">
      <c r="C57" s="61"/>
      <c r="D57" s="159" t="s">
        <v>209</v>
      </c>
      <c r="E57" s="151" t="s">
        <v>315</v>
      </c>
      <c r="F57" s="170">
        <f>I57+L57+M57+N57</f>
        <v>0</v>
      </c>
      <c r="G57" s="170">
        <f>J57+O57+P57+Q57</f>
        <v>0</v>
      </c>
      <c r="H57" s="170">
        <f>K57+R57+S57+T57</f>
        <v>0</v>
      </c>
      <c r="I57" s="174"/>
      <c r="J57" s="178"/>
      <c r="K57" s="172">
        <f>IF(nds_rate_index=0,0,J57/nds_rate_index)</f>
        <v>0</v>
      </c>
      <c r="L57" s="174"/>
      <c r="M57" s="174"/>
      <c r="N57" s="174"/>
      <c r="O57" s="178"/>
      <c r="P57" s="178"/>
      <c r="Q57" s="178"/>
      <c r="R57" s="172">
        <f t="shared" si="34"/>
        <v>0</v>
      </c>
      <c r="S57" s="172">
        <f t="shared" si="34"/>
        <v>0</v>
      </c>
      <c r="T57" s="173">
        <f t="shared" si="34"/>
        <v>0</v>
      </c>
    </row>
    <row r="58" spans="3:20" ht="15" customHeight="1">
      <c r="C58" s="61"/>
      <c r="D58" s="158" t="s">
        <v>217</v>
      </c>
      <c r="E58" s="151" t="s">
        <v>316</v>
      </c>
      <c r="F58" s="170">
        <f aca="true" t="shared" si="35" ref="F58:T58">SUM(F59:F60)</f>
        <v>0</v>
      </c>
      <c r="G58" s="170">
        <f t="shared" si="35"/>
        <v>0</v>
      </c>
      <c r="H58" s="170">
        <f t="shared" si="35"/>
        <v>0</v>
      </c>
      <c r="I58" s="170">
        <f t="shared" si="35"/>
        <v>0</v>
      </c>
      <c r="J58" s="170">
        <f t="shared" si="35"/>
        <v>0</v>
      </c>
      <c r="K58" s="170">
        <f t="shared" si="35"/>
        <v>0</v>
      </c>
      <c r="L58" s="170">
        <f t="shared" si="35"/>
        <v>0</v>
      </c>
      <c r="M58" s="170">
        <f t="shared" si="35"/>
        <v>0</v>
      </c>
      <c r="N58" s="170">
        <f t="shared" si="35"/>
        <v>0</v>
      </c>
      <c r="O58" s="170">
        <f t="shared" si="35"/>
        <v>0</v>
      </c>
      <c r="P58" s="170">
        <f t="shared" si="35"/>
        <v>0</v>
      </c>
      <c r="Q58" s="170">
        <f t="shared" si="35"/>
        <v>0</v>
      </c>
      <c r="R58" s="170">
        <f t="shared" si="35"/>
        <v>0</v>
      </c>
      <c r="S58" s="170">
        <f t="shared" si="35"/>
        <v>0</v>
      </c>
      <c r="T58" s="171">
        <f t="shared" si="35"/>
        <v>0</v>
      </c>
    </row>
    <row r="59" spans="3:20" ht="15" customHeight="1">
      <c r="C59" s="61"/>
      <c r="D59" s="159" t="s">
        <v>208</v>
      </c>
      <c r="E59" s="151" t="s">
        <v>317</v>
      </c>
      <c r="F59" s="170">
        <f>I59+L59+M59+N59</f>
        <v>0</v>
      </c>
      <c r="G59" s="170">
        <f>J59+O59+P59+Q59</f>
        <v>0</v>
      </c>
      <c r="H59" s="170">
        <f>K59+R59+S59+T59</f>
        <v>0</v>
      </c>
      <c r="I59" s="174"/>
      <c r="J59" s="178"/>
      <c r="K59" s="172">
        <f>IF(nds_rate_index=0,0,J59/nds_rate_index)</f>
        <v>0</v>
      </c>
      <c r="L59" s="174"/>
      <c r="M59" s="174"/>
      <c r="N59" s="174"/>
      <c r="O59" s="178"/>
      <c r="P59" s="178"/>
      <c r="Q59" s="178"/>
      <c r="R59" s="172">
        <f aca="true" t="shared" si="36" ref="R59:T60">IF(nds_rate_index=0,0,O59/nds_rate_index)</f>
        <v>0</v>
      </c>
      <c r="S59" s="172">
        <f t="shared" si="36"/>
        <v>0</v>
      </c>
      <c r="T59" s="173">
        <f t="shared" si="36"/>
        <v>0</v>
      </c>
    </row>
    <row r="60" spans="3:20" ht="15" customHeight="1">
      <c r="C60" s="61"/>
      <c r="D60" s="159" t="s">
        <v>209</v>
      </c>
      <c r="E60" s="151" t="s">
        <v>318</v>
      </c>
      <c r="F60" s="170">
        <f>I60+L60+M60+N60</f>
        <v>0</v>
      </c>
      <c r="G60" s="170">
        <f>J60+O60+P60+Q60</f>
        <v>0</v>
      </c>
      <c r="H60" s="170">
        <f>K60+R60+S60+T60</f>
        <v>0</v>
      </c>
      <c r="I60" s="174"/>
      <c r="J60" s="178"/>
      <c r="K60" s="172">
        <f>IF(nds_rate_index=0,0,J60/nds_rate_index)</f>
        <v>0</v>
      </c>
      <c r="L60" s="174"/>
      <c r="M60" s="174"/>
      <c r="N60" s="174"/>
      <c r="O60" s="178"/>
      <c r="P60" s="178"/>
      <c r="Q60" s="178"/>
      <c r="R60" s="172">
        <f t="shared" si="36"/>
        <v>0</v>
      </c>
      <c r="S60" s="172">
        <f t="shared" si="36"/>
        <v>0</v>
      </c>
      <c r="T60" s="173">
        <f t="shared" si="36"/>
        <v>0</v>
      </c>
    </row>
    <row r="61" spans="3:20" ht="33.75">
      <c r="C61" s="61"/>
      <c r="D61" s="164" t="s">
        <v>218</v>
      </c>
      <c r="E61" s="163" t="s">
        <v>279</v>
      </c>
      <c r="F61" s="170">
        <f aca="true" t="shared" si="37" ref="F61:T61">SUM(F62:F63)</f>
        <v>0</v>
      </c>
      <c r="G61" s="170">
        <f t="shared" si="37"/>
        <v>0</v>
      </c>
      <c r="H61" s="170">
        <f t="shared" si="37"/>
        <v>0</v>
      </c>
      <c r="I61" s="170">
        <f t="shared" si="37"/>
        <v>0</v>
      </c>
      <c r="J61" s="170">
        <f t="shared" si="37"/>
        <v>0</v>
      </c>
      <c r="K61" s="170">
        <f t="shared" si="37"/>
        <v>0</v>
      </c>
      <c r="L61" s="170">
        <f t="shared" si="37"/>
        <v>0</v>
      </c>
      <c r="M61" s="170">
        <f t="shared" si="37"/>
        <v>0</v>
      </c>
      <c r="N61" s="170">
        <f t="shared" si="37"/>
        <v>0</v>
      </c>
      <c r="O61" s="170">
        <f t="shared" si="37"/>
        <v>0</v>
      </c>
      <c r="P61" s="170">
        <f t="shared" si="37"/>
        <v>0</v>
      </c>
      <c r="Q61" s="170">
        <f t="shared" si="37"/>
        <v>0</v>
      </c>
      <c r="R61" s="170">
        <f t="shared" si="37"/>
        <v>0</v>
      </c>
      <c r="S61" s="170">
        <f t="shared" si="37"/>
        <v>0</v>
      </c>
      <c r="T61" s="171">
        <f t="shared" si="37"/>
        <v>0</v>
      </c>
    </row>
    <row r="62" spans="3:20" ht="15" customHeight="1">
      <c r="C62" s="61"/>
      <c r="D62" s="158" t="s">
        <v>208</v>
      </c>
      <c r="E62" s="151" t="s">
        <v>319</v>
      </c>
      <c r="F62" s="170">
        <f>I62+L62+M62+N62</f>
        <v>0</v>
      </c>
      <c r="G62" s="170">
        <f>J62+O62+P62+Q62</f>
        <v>0</v>
      </c>
      <c r="H62" s="170">
        <f>K62+R62+S62+T62</f>
        <v>0</v>
      </c>
      <c r="I62" s="174"/>
      <c r="J62" s="178"/>
      <c r="K62" s="172">
        <f>IF(nds_rate_index=0,0,J62/nds_rate_index)</f>
        <v>0</v>
      </c>
      <c r="L62" s="174"/>
      <c r="M62" s="174"/>
      <c r="N62" s="174"/>
      <c r="O62" s="178"/>
      <c r="P62" s="178"/>
      <c r="Q62" s="178"/>
      <c r="R62" s="172">
        <f aca="true" t="shared" si="38" ref="R62:T64">IF(nds_rate_index=0,0,O62/nds_rate_index)</f>
        <v>0</v>
      </c>
      <c r="S62" s="172">
        <f t="shared" si="38"/>
        <v>0</v>
      </c>
      <c r="T62" s="173">
        <f t="shared" si="38"/>
        <v>0</v>
      </c>
    </row>
    <row r="63" spans="3:20" ht="15" customHeight="1">
      <c r="C63" s="61"/>
      <c r="D63" s="158" t="s">
        <v>209</v>
      </c>
      <c r="E63" s="151" t="s">
        <v>320</v>
      </c>
      <c r="F63" s="170">
        <f>I63+L63+M63+N63</f>
        <v>0</v>
      </c>
      <c r="G63" s="170">
        <f>J63+O63+P63+Q63</f>
        <v>0</v>
      </c>
      <c r="H63" s="170">
        <f>K63+R63+S63+T63</f>
        <v>0</v>
      </c>
      <c r="I63" s="174"/>
      <c r="J63" s="178"/>
      <c r="K63" s="172">
        <f>IF(nds_rate_index=0,0,J63/nds_rate_index)</f>
        <v>0</v>
      </c>
      <c r="L63" s="174"/>
      <c r="M63" s="174"/>
      <c r="N63" s="174"/>
      <c r="O63" s="178"/>
      <c r="P63" s="178"/>
      <c r="Q63" s="178"/>
      <c r="R63" s="172">
        <f t="shared" si="38"/>
        <v>0</v>
      </c>
      <c r="S63" s="172">
        <f t="shared" si="38"/>
        <v>0</v>
      </c>
      <c r="T63" s="173">
        <f t="shared" si="38"/>
        <v>0</v>
      </c>
    </row>
    <row r="64" spans="3:20" ht="22.5">
      <c r="C64" s="61"/>
      <c r="D64" s="162" t="s">
        <v>321</v>
      </c>
      <c r="E64" s="163" t="s">
        <v>280</v>
      </c>
      <c r="F64" s="170">
        <f>I64+L64+M64+N64</f>
        <v>0</v>
      </c>
      <c r="G64" s="170">
        <f>J64+O64+P64+Q64</f>
        <v>0</v>
      </c>
      <c r="H64" s="170">
        <f>K64+R64+S64+T64</f>
        <v>0</v>
      </c>
      <c r="I64" s="174"/>
      <c r="J64" s="178"/>
      <c r="K64" s="172">
        <f>IF(nds_rate_index=0,0,J64/nds_rate_index)</f>
        <v>0</v>
      </c>
      <c r="L64" s="174"/>
      <c r="M64" s="174"/>
      <c r="N64" s="174"/>
      <c r="O64" s="178"/>
      <c r="P64" s="178"/>
      <c r="Q64" s="178"/>
      <c r="R64" s="172">
        <f t="shared" si="38"/>
        <v>0</v>
      </c>
      <c r="S64" s="172">
        <f t="shared" si="38"/>
        <v>0</v>
      </c>
      <c r="T64" s="177">
        <f t="shared" si="38"/>
        <v>0</v>
      </c>
    </row>
    <row r="65" spans="4:20" ht="11.25"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</row>
  </sheetData>
  <sheetProtection password="81D4" sheet="1" objects="1" scenarios="1" formatColumns="0" formatRows="0" autoFilter="0"/>
  <mergeCells count="12">
    <mergeCell ref="L12:N12"/>
    <mergeCell ref="O12:Q12"/>
    <mergeCell ref="R12:T12"/>
    <mergeCell ref="D11:K11"/>
    <mergeCell ref="D12:D13"/>
    <mergeCell ref="E12:E13"/>
    <mergeCell ref="F12:F13"/>
    <mergeCell ref="G12:G13"/>
    <mergeCell ref="H12:H13"/>
    <mergeCell ref="I12:I13"/>
    <mergeCell ref="J12:J13"/>
    <mergeCell ref="K12:K13"/>
  </mergeCells>
  <printOptions horizontalCentered="1"/>
  <pageMargins left="0.2362204724409449" right="0.2362204724409449" top="0.2362204724409449" bottom="0.2362204724409449" header="0.2362204724409449" footer="0.2362204724409449"/>
  <pageSetup fitToHeight="1" fitToWidth="1" horizontalDpi="300" verticalDpi="300" orientation="landscape" paperSize="9" scale="42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3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21">
    <pageSetUpPr fitToPage="1"/>
  </sheetPr>
  <dimension ref="A3:BY27"/>
  <sheetViews>
    <sheetView showGridLines="0" zoomScalePageLayoutView="0" workbookViewId="0" topLeftCell="C7">
      <pane xSplit="3" ySplit="9" topLeftCell="H16" activePane="bottomRight" state="frozen"/>
      <selection pane="topLeft" activeCell="D42" sqref="D42"/>
      <selection pane="topRight" activeCell="D42" sqref="D42"/>
      <selection pane="bottomLeft" activeCell="D42" sqref="D42"/>
      <selection pane="bottomRight" activeCell="O25" sqref="O25"/>
    </sheetView>
  </sheetViews>
  <sheetFormatPr defaultColWidth="9.140625" defaultRowHeight="11.25"/>
  <cols>
    <col min="1" max="2" width="9.140625" style="57" hidden="1" customWidth="1"/>
    <col min="3" max="3" width="1.7109375" style="57" customWidth="1"/>
    <col min="4" max="4" width="60.7109375" style="57" customWidth="1"/>
    <col min="5" max="5" width="6.7109375" style="57" customWidth="1"/>
    <col min="6" max="77" width="12.7109375" style="57" customWidth="1"/>
    <col min="78" max="16384" width="9.140625" style="57" customWidth="1"/>
  </cols>
  <sheetData>
    <row r="1" ht="11.25" hidden="1"/>
    <row r="2" ht="11.25" hidden="1"/>
    <row r="3" spans="1:77" ht="11.25" hidden="1">
      <c r="A3" s="58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</row>
    <row r="4" ht="11.25" hidden="1">
      <c r="A4" s="60"/>
    </row>
    <row r="5" spans="1:77" ht="11.25" hidden="1">
      <c r="A5" s="60"/>
      <c r="H5" s="61"/>
      <c r="I5" s="61"/>
      <c r="J5" s="61"/>
      <c r="K5" s="61"/>
      <c r="N5" s="61"/>
      <c r="O5" s="61"/>
      <c r="P5" s="61"/>
      <c r="Q5" s="61"/>
      <c r="T5" s="61"/>
      <c r="U5" s="61"/>
      <c r="V5" s="61"/>
      <c r="W5" s="61"/>
      <c r="Z5" s="61"/>
      <c r="AA5" s="61"/>
      <c r="AB5" s="61"/>
      <c r="AC5" s="61"/>
      <c r="AF5" s="61"/>
      <c r="AG5" s="61"/>
      <c r="AH5" s="61"/>
      <c r="AI5" s="61"/>
      <c r="AL5" s="61"/>
      <c r="AM5" s="61"/>
      <c r="AN5" s="61"/>
      <c r="AO5" s="61"/>
      <c r="AR5" s="61"/>
      <c r="AS5" s="61"/>
      <c r="AT5" s="61"/>
      <c r="AU5" s="61"/>
      <c r="AX5" s="61"/>
      <c r="AY5" s="61"/>
      <c r="AZ5" s="61"/>
      <c r="BA5" s="61"/>
      <c r="BD5" s="61"/>
      <c r="BE5" s="61"/>
      <c r="BF5" s="61"/>
      <c r="BG5" s="61"/>
      <c r="BJ5" s="61"/>
      <c r="BK5" s="61"/>
      <c r="BL5" s="61"/>
      <c r="BM5" s="61"/>
      <c r="BP5" s="61"/>
      <c r="BQ5" s="61"/>
      <c r="BR5" s="61"/>
      <c r="BS5" s="61"/>
      <c r="BV5" s="61"/>
      <c r="BW5" s="61"/>
      <c r="BX5" s="61"/>
      <c r="BY5" s="61"/>
    </row>
    <row r="6" spans="1:77" ht="11.25" hidden="1">
      <c r="A6" s="60"/>
      <c r="H6" s="61"/>
      <c r="I6" s="61"/>
      <c r="J6" s="61"/>
      <c r="K6" s="61"/>
      <c r="N6" s="61"/>
      <c r="O6" s="61"/>
      <c r="P6" s="61"/>
      <c r="Q6" s="61"/>
      <c r="T6" s="61"/>
      <c r="U6" s="61"/>
      <c r="V6" s="61"/>
      <c r="W6" s="61"/>
      <c r="Z6" s="61"/>
      <c r="AA6" s="61"/>
      <c r="AB6" s="61"/>
      <c r="AC6" s="61"/>
      <c r="AF6" s="61"/>
      <c r="AG6" s="61"/>
      <c r="AH6" s="61"/>
      <c r="AI6" s="61"/>
      <c r="AL6" s="61"/>
      <c r="AM6" s="61"/>
      <c r="AN6" s="61"/>
      <c r="AO6" s="61"/>
      <c r="AR6" s="61"/>
      <c r="AS6" s="61"/>
      <c r="AT6" s="61"/>
      <c r="AU6" s="61"/>
      <c r="AX6" s="61"/>
      <c r="AY6" s="61"/>
      <c r="AZ6" s="61"/>
      <c r="BA6" s="61"/>
      <c r="BD6" s="61"/>
      <c r="BE6" s="61"/>
      <c r="BF6" s="61"/>
      <c r="BG6" s="61"/>
      <c r="BJ6" s="61"/>
      <c r="BK6" s="61"/>
      <c r="BL6" s="61"/>
      <c r="BM6" s="61"/>
      <c r="BP6" s="61"/>
      <c r="BQ6" s="61"/>
      <c r="BR6" s="61"/>
      <c r="BS6" s="61"/>
      <c r="BV6" s="61"/>
      <c r="BW6" s="61"/>
      <c r="BX6" s="61"/>
      <c r="BY6" s="61"/>
    </row>
    <row r="7" spans="1:77" ht="3.75" customHeight="1">
      <c r="A7" s="60"/>
      <c r="D7" s="61"/>
      <c r="E7" s="61"/>
      <c r="F7" s="61"/>
      <c r="G7" s="61"/>
      <c r="H7" s="61"/>
      <c r="I7" s="61"/>
      <c r="J7" s="61"/>
      <c r="K7" s="61"/>
      <c r="L7" s="61"/>
      <c r="N7" s="61"/>
      <c r="O7" s="61"/>
      <c r="P7" s="61"/>
      <c r="Q7" s="61"/>
      <c r="T7" s="61"/>
      <c r="U7" s="61"/>
      <c r="V7" s="61"/>
      <c r="W7" s="61"/>
      <c r="Z7" s="61"/>
      <c r="AA7" s="61"/>
      <c r="AB7" s="61"/>
      <c r="AC7" s="61"/>
      <c r="AF7" s="61"/>
      <c r="AG7" s="61"/>
      <c r="AH7" s="61"/>
      <c r="AI7" s="61"/>
      <c r="AL7" s="61"/>
      <c r="AM7" s="61"/>
      <c r="AN7" s="61"/>
      <c r="AO7" s="61"/>
      <c r="AR7" s="61"/>
      <c r="AS7" s="61"/>
      <c r="AT7" s="61"/>
      <c r="AU7" s="61"/>
      <c r="AX7" s="61"/>
      <c r="AY7" s="61"/>
      <c r="AZ7" s="61"/>
      <c r="BA7" s="61"/>
      <c r="BD7" s="61"/>
      <c r="BE7" s="61"/>
      <c r="BF7" s="61"/>
      <c r="BG7" s="61"/>
      <c r="BJ7" s="61"/>
      <c r="BK7" s="61"/>
      <c r="BL7" s="61"/>
      <c r="BM7" s="61"/>
      <c r="BP7" s="61"/>
      <c r="BQ7" s="61"/>
      <c r="BR7" s="61"/>
      <c r="BS7" s="61"/>
      <c r="BV7" s="61"/>
      <c r="BW7" s="61"/>
      <c r="BX7" s="61"/>
      <c r="BY7" s="61"/>
    </row>
    <row r="8" spans="1:17" ht="12" customHeight="1">
      <c r="A8" s="60"/>
      <c r="D8" s="89" t="s">
        <v>322</v>
      </c>
      <c r="E8" s="90"/>
      <c r="F8" s="90"/>
      <c r="G8" s="90"/>
      <c r="H8" s="90"/>
      <c r="I8" s="90"/>
      <c r="J8" s="90"/>
      <c r="K8" s="91"/>
      <c r="L8" s="91"/>
      <c r="M8" s="62"/>
      <c r="N8" s="62"/>
      <c r="O8" s="62"/>
      <c r="P8" s="62"/>
      <c r="Q8" s="62"/>
    </row>
    <row r="9" spans="4:14" ht="12" customHeight="1">
      <c r="D9" s="76" t="s">
        <v>384</v>
      </c>
      <c r="E9" s="75"/>
      <c r="F9" s="75"/>
      <c r="G9" s="75"/>
      <c r="H9" s="75"/>
      <c r="I9" s="75"/>
      <c r="J9" s="75"/>
      <c r="K9" s="75"/>
      <c r="L9" s="75"/>
      <c r="M9" s="63"/>
      <c r="N9" s="63"/>
    </row>
    <row r="10" spans="4:77" ht="12" customHeight="1">
      <c r="D10" s="92" t="str">
        <f>IF(org="","Не определено",org)</f>
        <v>ООО "Электросбыт"</v>
      </c>
      <c r="E10" s="75"/>
      <c r="F10" s="75"/>
      <c r="G10" s="75"/>
      <c r="H10" s="75"/>
      <c r="I10" s="75"/>
      <c r="J10" s="75"/>
      <c r="K10" s="75"/>
      <c r="L10" s="75"/>
      <c r="M10" s="63"/>
      <c r="N10" s="63"/>
      <c r="BY10" s="94" t="s">
        <v>174</v>
      </c>
    </row>
    <row r="11" spans="4:76" ht="3.75" customHeight="1">
      <c r="D11" s="193"/>
      <c r="E11" s="193"/>
      <c r="F11" s="193"/>
      <c r="G11" s="193"/>
      <c r="H11" s="193"/>
      <c r="I11" s="193"/>
      <c r="J11" s="193"/>
      <c r="K11" s="93"/>
      <c r="L11" s="93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</row>
    <row r="12" spans="3:77" ht="38.25" customHeight="1">
      <c r="C12" s="61"/>
      <c r="D12" s="194" t="s">
        <v>175</v>
      </c>
      <c r="E12" s="194" t="s">
        <v>176</v>
      </c>
      <c r="F12" s="194" t="s">
        <v>399</v>
      </c>
      <c r="G12" s="194"/>
      <c r="H12" s="194"/>
      <c r="I12" s="194"/>
      <c r="J12" s="194"/>
      <c r="K12" s="194"/>
      <c r="L12" s="194" t="s">
        <v>394</v>
      </c>
      <c r="M12" s="194"/>
      <c r="N12" s="194"/>
      <c r="O12" s="194"/>
      <c r="P12" s="194"/>
      <c r="Q12" s="194"/>
      <c r="R12" s="194" t="s">
        <v>400</v>
      </c>
      <c r="S12" s="194"/>
      <c r="T12" s="194"/>
      <c r="U12" s="194"/>
      <c r="V12" s="194"/>
      <c r="W12" s="194"/>
      <c r="X12" s="194" t="s">
        <v>177</v>
      </c>
      <c r="Y12" s="194"/>
      <c r="Z12" s="194"/>
      <c r="AA12" s="194"/>
      <c r="AB12" s="194"/>
      <c r="AC12" s="194"/>
      <c r="AD12" s="194" t="s">
        <v>401</v>
      </c>
      <c r="AE12" s="194"/>
      <c r="AF12" s="194"/>
      <c r="AG12" s="194"/>
      <c r="AH12" s="194"/>
      <c r="AI12" s="194"/>
      <c r="AJ12" s="194" t="s">
        <v>178</v>
      </c>
      <c r="AK12" s="194"/>
      <c r="AL12" s="194"/>
      <c r="AM12" s="194"/>
      <c r="AN12" s="194"/>
      <c r="AO12" s="194"/>
      <c r="AP12" s="194" t="s">
        <v>402</v>
      </c>
      <c r="AQ12" s="194"/>
      <c r="AR12" s="194"/>
      <c r="AS12" s="194"/>
      <c r="AT12" s="194"/>
      <c r="AU12" s="194"/>
      <c r="AV12" s="194" t="s">
        <v>395</v>
      </c>
      <c r="AW12" s="194"/>
      <c r="AX12" s="194"/>
      <c r="AY12" s="194"/>
      <c r="AZ12" s="194"/>
      <c r="BA12" s="194"/>
      <c r="BB12" s="194" t="s">
        <v>179</v>
      </c>
      <c r="BC12" s="194"/>
      <c r="BD12" s="194"/>
      <c r="BE12" s="194"/>
      <c r="BF12" s="194"/>
      <c r="BG12" s="194"/>
      <c r="BH12" s="194" t="s">
        <v>180</v>
      </c>
      <c r="BI12" s="194"/>
      <c r="BJ12" s="194"/>
      <c r="BK12" s="194"/>
      <c r="BL12" s="194"/>
      <c r="BM12" s="194"/>
      <c r="BN12" s="194" t="s">
        <v>196</v>
      </c>
      <c r="BO12" s="194"/>
      <c r="BP12" s="194"/>
      <c r="BQ12" s="194"/>
      <c r="BR12" s="194"/>
      <c r="BS12" s="194"/>
      <c r="BT12" s="194" t="s">
        <v>385</v>
      </c>
      <c r="BU12" s="194"/>
      <c r="BV12" s="194"/>
      <c r="BW12" s="194"/>
      <c r="BX12" s="194"/>
      <c r="BY12" s="197"/>
    </row>
    <row r="13" spans="3:77" ht="15" customHeight="1">
      <c r="C13" s="61"/>
      <c r="D13" s="194"/>
      <c r="E13" s="194"/>
      <c r="F13" s="194" t="s">
        <v>181</v>
      </c>
      <c r="G13" s="194" t="s">
        <v>182</v>
      </c>
      <c r="H13" s="194"/>
      <c r="I13" s="194"/>
      <c r="J13" s="194"/>
      <c r="K13" s="194"/>
      <c r="L13" s="194" t="s">
        <v>181</v>
      </c>
      <c r="M13" s="194" t="s">
        <v>182</v>
      </c>
      <c r="N13" s="194"/>
      <c r="O13" s="194"/>
      <c r="P13" s="194"/>
      <c r="Q13" s="194"/>
      <c r="R13" s="194" t="s">
        <v>181</v>
      </c>
      <c r="S13" s="194" t="s">
        <v>182</v>
      </c>
      <c r="T13" s="194"/>
      <c r="U13" s="194"/>
      <c r="V13" s="194"/>
      <c r="W13" s="194"/>
      <c r="X13" s="194" t="s">
        <v>181</v>
      </c>
      <c r="Y13" s="194" t="s">
        <v>182</v>
      </c>
      <c r="Z13" s="194"/>
      <c r="AA13" s="194"/>
      <c r="AB13" s="194"/>
      <c r="AC13" s="194"/>
      <c r="AD13" s="194" t="s">
        <v>181</v>
      </c>
      <c r="AE13" s="194" t="s">
        <v>182</v>
      </c>
      <c r="AF13" s="194"/>
      <c r="AG13" s="194"/>
      <c r="AH13" s="194"/>
      <c r="AI13" s="194"/>
      <c r="AJ13" s="194" t="s">
        <v>181</v>
      </c>
      <c r="AK13" s="194" t="s">
        <v>182</v>
      </c>
      <c r="AL13" s="194"/>
      <c r="AM13" s="194"/>
      <c r="AN13" s="194"/>
      <c r="AO13" s="194"/>
      <c r="AP13" s="194" t="s">
        <v>181</v>
      </c>
      <c r="AQ13" s="194" t="s">
        <v>182</v>
      </c>
      <c r="AR13" s="194"/>
      <c r="AS13" s="194"/>
      <c r="AT13" s="194"/>
      <c r="AU13" s="194"/>
      <c r="AV13" s="194" t="s">
        <v>181</v>
      </c>
      <c r="AW13" s="194" t="s">
        <v>182</v>
      </c>
      <c r="AX13" s="194"/>
      <c r="AY13" s="194"/>
      <c r="AZ13" s="194"/>
      <c r="BA13" s="194"/>
      <c r="BB13" s="194" t="s">
        <v>181</v>
      </c>
      <c r="BC13" s="194" t="s">
        <v>182</v>
      </c>
      <c r="BD13" s="194"/>
      <c r="BE13" s="194"/>
      <c r="BF13" s="194"/>
      <c r="BG13" s="194"/>
      <c r="BH13" s="194" t="s">
        <v>181</v>
      </c>
      <c r="BI13" s="194" t="s">
        <v>182</v>
      </c>
      <c r="BJ13" s="194"/>
      <c r="BK13" s="194"/>
      <c r="BL13" s="194"/>
      <c r="BM13" s="194"/>
      <c r="BN13" s="194" t="s">
        <v>181</v>
      </c>
      <c r="BO13" s="194" t="s">
        <v>182</v>
      </c>
      <c r="BP13" s="194"/>
      <c r="BQ13" s="194"/>
      <c r="BR13" s="194"/>
      <c r="BS13" s="194"/>
      <c r="BT13" s="194" t="s">
        <v>181</v>
      </c>
      <c r="BU13" s="194" t="s">
        <v>182</v>
      </c>
      <c r="BV13" s="194"/>
      <c r="BW13" s="194"/>
      <c r="BX13" s="194"/>
      <c r="BY13" s="197"/>
    </row>
    <row r="14" spans="3:77" ht="15" customHeight="1">
      <c r="C14" s="61"/>
      <c r="D14" s="194"/>
      <c r="E14" s="194"/>
      <c r="F14" s="194"/>
      <c r="G14" s="149" t="s">
        <v>183</v>
      </c>
      <c r="H14" s="149" t="s">
        <v>184</v>
      </c>
      <c r="I14" s="149" t="s">
        <v>185</v>
      </c>
      <c r="J14" s="149" t="s">
        <v>186</v>
      </c>
      <c r="K14" s="149" t="s">
        <v>187</v>
      </c>
      <c r="L14" s="194"/>
      <c r="M14" s="149" t="s">
        <v>183</v>
      </c>
      <c r="N14" s="149" t="s">
        <v>184</v>
      </c>
      <c r="O14" s="149" t="s">
        <v>185</v>
      </c>
      <c r="P14" s="149" t="s">
        <v>186</v>
      </c>
      <c r="Q14" s="149" t="s">
        <v>187</v>
      </c>
      <c r="R14" s="194"/>
      <c r="S14" s="149" t="s">
        <v>183</v>
      </c>
      <c r="T14" s="149" t="s">
        <v>184</v>
      </c>
      <c r="U14" s="149" t="s">
        <v>185</v>
      </c>
      <c r="V14" s="149" t="s">
        <v>186</v>
      </c>
      <c r="W14" s="149" t="s">
        <v>187</v>
      </c>
      <c r="X14" s="194"/>
      <c r="Y14" s="149" t="s">
        <v>183</v>
      </c>
      <c r="Z14" s="149" t="s">
        <v>184</v>
      </c>
      <c r="AA14" s="149" t="s">
        <v>185</v>
      </c>
      <c r="AB14" s="149" t="s">
        <v>186</v>
      </c>
      <c r="AC14" s="149" t="s">
        <v>187</v>
      </c>
      <c r="AD14" s="194"/>
      <c r="AE14" s="149" t="s">
        <v>183</v>
      </c>
      <c r="AF14" s="149" t="s">
        <v>184</v>
      </c>
      <c r="AG14" s="149" t="s">
        <v>185</v>
      </c>
      <c r="AH14" s="149" t="s">
        <v>186</v>
      </c>
      <c r="AI14" s="149" t="s">
        <v>187</v>
      </c>
      <c r="AJ14" s="194"/>
      <c r="AK14" s="149" t="s">
        <v>183</v>
      </c>
      <c r="AL14" s="149" t="s">
        <v>184</v>
      </c>
      <c r="AM14" s="149" t="s">
        <v>185</v>
      </c>
      <c r="AN14" s="149" t="s">
        <v>186</v>
      </c>
      <c r="AO14" s="149" t="s">
        <v>187</v>
      </c>
      <c r="AP14" s="194"/>
      <c r="AQ14" s="149" t="s">
        <v>183</v>
      </c>
      <c r="AR14" s="149" t="s">
        <v>184</v>
      </c>
      <c r="AS14" s="149" t="s">
        <v>185</v>
      </c>
      <c r="AT14" s="149" t="s">
        <v>186</v>
      </c>
      <c r="AU14" s="149" t="s">
        <v>187</v>
      </c>
      <c r="AV14" s="194"/>
      <c r="AW14" s="149" t="s">
        <v>183</v>
      </c>
      <c r="AX14" s="149" t="s">
        <v>184</v>
      </c>
      <c r="AY14" s="149" t="s">
        <v>185</v>
      </c>
      <c r="AZ14" s="149" t="s">
        <v>186</v>
      </c>
      <c r="BA14" s="149" t="s">
        <v>187</v>
      </c>
      <c r="BB14" s="194"/>
      <c r="BC14" s="149" t="s">
        <v>183</v>
      </c>
      <c r="BD14" s="149" t="s">
        <v>184</v>
      </c>
      <c r="BE14" s="149" t="s">
        <v>185</v>
      </c>
      <c r="BF14" s="149" t="s">
        <v>186</v>
      </c>
      <c r="BG14" s="149" t="s">
        <v>187</v>
      </c>
      <c r="BH14" s="194"/>
      <c r="BI14" s="149" t="s">
        <v>183</v>
      </c>
      <c r="BJ14" s="149" t="s">
        <v>184</v>
      </c>
      <c r="BK14" s="149" t="s">
        <v>185</v>
      </c>
      <c r="BL14" s="149" t="s">
        <v>186</v>
      </c>
      <c r="BM14" s="149" t="s">
        <v>187</v>
      </c>
      <c r="BN14" s="194"/>
      <c r="BO14" s="149" t="s">
        <v>183</v>
      </c>
      <c r="BP14" s="149" t="s">
        <v>184</v>
      </c>
      <c r="BQ14" s="149" t="s">
        <v>185</v>
      </c>
      <c r="BR14" s="149" t="s">
        <v>186</v>
      </c>
      <c r="BS14" s="149" t="s">
        <v>187</v>
      </c>
      <c r="BT14" s="194"/>
      <c r="BU14" s="149" t="s">
        <v>183</v>
      </c>
      <c r="BV14" s="149" t="s">
        <v>184</v>
      </c>
      <c r="BW14" s="149" t="s">
        <v>185</v>
      </c>
      <c r="BX14" s="149" t="s">
        <v>186</v>
      </c>
      <c r="BY14" s="150" t="s">
        <v>187</v>
      </c>
    </row>
    <row r="15" spans="3:77" ht="12" customHeight="1">
      <c r="C15" s="61"/>
      <c r="D15" s="132">
        <v>1</v>
      </c>
      <c r="E15" s="132">
        <v>2</v>
      </c>
      <c r="F15" s="132">
        <v>3</v>
      </c>
      <c r="G15" s="132">
        <v>4</v>
      </c>
      <c r="H15" s="132">
        <v>5</v>
      </c>
      <c r="I15" s="132">
        <v>6</v>
      </c>
      <c r="J15" s="132">
        <v>7</v>
      </c>
      <c r="K15" s="132">
        <v>8</v>
      </c>
      <c r="L15" s="132">
        <v>9</v>
      </c>
      <c r="M15" s="132">
        <v>10</v>
      </c>
      <c r="N15" s="132">
        <v>11</v>
      </c>
      <c r="O15" s="132">
        <v>12</v>
      </c>
      <c r="P15" s="132">
        <v>13</v>
      </c>
      <c r="Q15" s="132">
        <v>14</v>
      </c>
      <c r="R15" s="132">
        <v>15</v>
      </c>
      <c r="S15" s="132">
        <v>16</v>
      </c>
      <c r="T15" s="132">
        <v>17</v>
      </c>
      <c r="U15" s="132">
        <v>18</v>
      </c>
      <c r="V15" s="132">
        <v>19</v>
      </c>
      <c r="W15" s="132">
        <v>20</v>
      </c>
      <c r="X15" s="132">
        <v>21</v>
      </c>
      <c r="Y15" s="132">
        <v>22</v>
      </c>
      <c r="Z15" s="132">
        <v>23</v>
      </c>
      <c r="AA15" s="132">
        <v>24</v>
      </c>
      <c r="AB15" s="132">
        <v>25</v>
      </c>
      <c r="AC15" s="132">
        <v>26</v>
      </c>
      <c r="AD15" s="132">
        <v>27</v>
      </c>
      <c r="AE15" s="132">
        <v>28</v>
      </c>
      <c r="AF15" s="132">
        <v>29</v>
      </c>
      <c r="AG15" s="132">
        <v>30</v>
      </c>
      <c r="AH15" s="132">
        <v>31</v>
      </c>
      <c r="AI15" s="132">
        <v>32</v>
      </c>
      <c r="AJ15" s="132">
        <v>33</v>
      </c>
      <c r="AK15" s="132">
        <v>34</v>
      </c>
      <c r="AL15" s="132">
        <v>35</v>
      </c>
      <c r="AM15" s="132">
        <v>36</v>
      </c>
      <c r="AN15" s="132">
        <v>37</v>
      </c>
      <c r="AO15" s="132">
        <v>38</v>
      </c>
      <c r="AP15" s="132">
        <v>39</v>
      </c>
      <c r="AQ15" s="132">
        <v>40</v>
      </c>
      <c r="AR15" s="132">
        <v>41</v>
      </c>
      <c r="AS15" s="132">
        <v>42</v>
      </c>
      <c r="AT15" s="132">
        <v>43</v>
      </c>
      <c r="AU15" s="132">
        <v>44</v>
      </c>
      <c r="AV15" s="132">
        <v>45</v>
      </c>
      <c r="AW15" s="132">
        <v>46</v>
      </c>
      <c r="AX15" s="132">
        <v>47</v>
      </c>
      <c r="AY15" s="132">
        <v>48</v>
      </c>
      <c r="AZ15" s="132">
        <v>49</v>
      </c>
      <c r="BA15" s="132">
        <v>50</v>
      </c>
      <c r="BB15" s="132">
        <v>51</v>
      </c>
      <c r="BC15" s="132">
        <v>52</v>
      </c>
      <c r="BD15" s="132">
        <v>53</v>
      </c>
      <c r="BE15" s="132">
        <v>54</v>
      </c>
      <c r="BF15" s="132">
        <v>55</v>
      </c>
      <c r="BG15" s="132">
        <v>56</v>
      </c>
      <c r="BH15" s="132">
        <v>57</v>
      </c>
      <c r="BI15" s="132">
        <v>58</v>
      </c>
      <c r="BJ15" s="132">
        <v>59</v>
      </c>
      <c r="BK15" s="132">
        <v>60</v>
      </c>
      <c r="BL15" s="132">
        <v>61</v>
      </c>
      <c r="BM15" s="132">
        <v>62</v>
      </c>
      <c r="BN15" s="132">
        <v>63</v>
      </c>
      <c r="BO15" s="132">
        <v>64</v>
      </c>
      <c r="BP15" s="132">
        <v>65</v>
      </c>
      <c r="BQ15" s="132">
        <v>66</v>
      </c>
      <c r="BR15" s="132">
        <v>67</v>
      </c>
      <c r="BS15" s="132">
        <v>68</v>
      </c>
      <c r="BT15" s="132">
        <v>69</v>
      </c>
      <c r="BU15" s="132">
        <v>70</v>
      </c>
      <c r="BV15" s="132">
        <v>71</v>
      </c>
      <c r="BW15" s="132">
        <v>72</v>
      </c>
      <c r="BX15" s="132">
        <v>73</v>
      </c>
      <c r="BY15" s="133">
        <v>74</v>
      </c>
    </row>
    <row r="16" spans="3:77" s="130" customFormat="1" ht="15" customHeight="1">
      <c r="C16" s="131"/>
      <c r="D16" s="161" t="s">
        <v>323</v>
      </c>
      <c r="E16" s="165">
        <v>100</v>
      </c>
      <c r="F16" s="172">
        <f aca="true" t="shared" si="0" ref="F16:K16">SUM(F17:F23)</f>
        <v>23102.429999999997</v>
      </c>
      <c r="G16" s="172">
        <f t="shared" si="0"/>
        <v>2714.31</v>
      </c>
      <c r="H16" s="172">
        <f t="shared" si="0"/>
        <v>9004.54</v>
      </c>
      <c r="I16" s="172">
        <f t="shared" si="0"/>
        <v>9602.381</v>
      </c>
      <c r="J16" s="172">
        <f t="shared" si="0"/>
        <v>1781.199</v>
      </c>
      <c r="K16" s="172">
        <f t="shared" si="0"/>
        <v>0</v>
      </c>
      <c r="L16" s="172">
        <f aca="true" t="shared" si="1" ref="L16:AJ16">SUM(L17:L23)</f>
        <v>117811.138</v>
      </c>
      <c r="M16" s="172">
        <f t="shared" si="1"/>
        <v>14065.24</v>
      </c>
      <c r="N16" s="172">
        <f t="shared" si="1"/>
        <v>24601.332</v>
      </c>
      <c r="O16" s="172">
        <f t="shared" si="1"/>
        <v>65750.154</v>
      </c>
      <c r="P16" s="172">
        <f t="shared" si="1"/>
        <v>13394.412000000002</v>
      </c>
      <c r="Q16" s="172">
        <f t="shared" si="1"/>
        <v>0</v>
      </c>
      <c r="R16" s="172">
        <f t="shared" si="1"/>
        <v>0</v>
      </c>
      <c r="S16" s="172">
        <f t="shared" si="1"/>
        <v>0</v>
      </c>
      <c r="T16" s="172">
        <f t="shared" si="1"/>
        <v>0</v>
      </c>
      <c r="U16" s="172">
        <f t="shared" si="1"/>
        <v>0</v>
      </c>
      <c r="V16" s="172">
        <f t="shared" si="1"/>
        <v>0</v>
      </c>
      <c r="W16" s="172">
        <f t="shared" si="1"/>
        <v>0</v>
      </c>
      <c r="X16" s="172">
        <f t="shared" si="1"/>
        <v>0</v>
      </c>
      <c r="Y16" s="172">
        <f t="shared" si="1"/>
        <v>0</v>
      </c>
      <c r="Z16" s="172">
        <f t="shared" si="1"/>
        <v>0</v>
      </c>
      <c r="AA16" s="172">
        <f t="shared" si="1"/>
        <v>0</v>
      </c>
      <c r="AB16" s="172">
        <f t="shared" si="1"/>
        <v>0</v>
      </c>
      <c r="AC16" s="172">
        <f t="shared" si="1"/>
        <v>0</v>
      </c>
      <c r="AD16" s="172">
        <f t="shared" si="1"/>
        <v>0</v>
      </c>
      <c r="AE16" s="172">
        <f t="shared" si="1"/>
        <v>0</v>
      </c>
      <c r="AF16" s="172">
        <f t="shared" si="1"/>
        <v>0</v>
      </c>
      <c r="AG16" s="172">
        <f t="shared" si="1"/>
        <v>0</v>
      </c>
      <c r="AH16" s="172">
        <f t="shared" si="1"/>
        <v>0</v>
      </c>
      <c r="AI16" s="172">
        <f t="shared" si="1"/>
        <v>0</v>
      </c>
      <c r="AJ16" s="172">
        <f t="shared" si="1"/>
        <v>0</v>
      </c>
      <c r="AK16" s="172">
        <f aca="true" t="shared" si="2" ref="AK16:AP16">SUM(AK17:AK23)</f>
        <v>0</v>
      </c>
      <c r="AL16" s="172">
        <f t="shared" si="2"/>
        <v>0</v>
      </c>
      <c r="AM16" s="172">
        <f t="shared" si="2"/>
        <v>0</v>
      </c>
      <c r="AN16" s="172">
        <f t="shared" si="2"/>
        <v>0</v>
      </c>
      <c r="AO16" s="172">
        <f t="shared" si="2"/>
        <v>0</v>
      </c>
      <c r="AP16" s="172">
        <f t="shared" si="2"/>
        <v>0</v>
      </c>
      <c r="AQ16" s="172">
        <f aca="true" t="shared" si="3" ref="AQ16:BY16">SUM(AQ17:AQ23)</f>
        <v>0</v>
      </c>
      <c r="AR16" s="172">
        <f t="shared" si="3"/>
        <v>0</v>
      </c>
      <c r="AS16" s="172">
        <f t="shared" si="3"/>
        <v>0</v>
      </c>
      <c r="AT16" s="172">
        <f t="shared" si="3"/>
        <v>0</v>
      </c>
      <c r="AU16" s="172">
        <f t="shared" si="3"/>
        <v>0</v>
      </c>
      <c r="AV16" s="172">
        <f t="shared" si="3"/>
        <v>0</v>
      </c>
      <c r="AW16" s="172">
        <f t="shared" si="3"/>
        <v>0</v>
      </c>
      <c r="AX16" s="172">
        <f t="shared" si="3"/>
        <v>0</v>
      </c>
      <c r="AY16" s="172">
        <f t="shared" si="3"/>
        <v>0</v>
      </c>
      <c r="AZ16" s="172">
        <f t="shared" si="3"/>
        <v>0</v>
      </c>
      <c r="BA16" s="172">
        <f t="shared" si="3"/>
        <v>0</v>
      </c>
      <c r="BB16" s="172">
        <f t="shared" si="3"/>
        <v>0</v>
      </c>
      <c r="BC16" s="172">
        <f t="shared" si="3"/>
        <v>0</v>
      </c>
      <c r="BD16" s="172">
        <f t="shared" si="3"/>
        <v>0</v>
      </c>
      <c r="BE16" s="172">
        <f t="shared" si="3"/>
        <v>0</v>
      </c>
      <c r="BF16" s="172">
        <f t="shared" si="3"/>
        <v>0</v>
      </c>
      <c r="BG16" s="172">
        <f t="shared" si="3"/>
        <v>0</v>
      </c>
      <c r="BH16" s="172">
        <f t="shared" si="3"/>
        <v>0</v>
      </c>
      <c r="BI16" s="172">
        <f t="shared" si="3"/>
        <v>0</v>
      </c>
      <c r="BJ16" s="172">
        <f t="shared" si="3"/>
        <v>0</v>
      </c>
      <c r="BK16" s="172">
        <f t="shared" si="3"/>
        <v>0</v>
      </c>
      <c r="BL16" s="172">
        <f t="shared" si="3"/>
        <v>0</v>
      </c>
      <c r="BM16" s="172">
        <f t="shared" si="3"/>
        <v>0</v>
      </c>
      <c r="BN16" s="172">
        <f t="shared" si="3"/>
        <v>0</v>
      </c>
      <c r="BO16" s="172">
        <f t="shared" si="3"/>
        <v>0</v>
      </c>
      <c r="BP16" s="172">
        <f t="shared" si="3"/>
        <v>0</v>
      </c>
      <c r="BQ16" s="172">
        <f t="shared" si="3"/>
        <v>0</v>
      </c>
      <c r="BR16" s="172">
        <f t="shared" si="3"/>
        <v>0</v>
      </c>
      <c r="BS16" s="172">
        <f t="shared" si="3"/>
        <v>0</v>
      </c>
      <c r="BT16" s="172">
        <f t="shared" si="3"/>
        <v>0</v>
      </c>
      <c r="BU16" s="172">
        <f t="shared" si="3"/>
        <v>0</v>
      </c>
      <c r="BV16" s="172">
        <f t="shared" si="3"/>
        <v>0</v>
      </c>
      <c r="BW16" s="172">
        <f t="shared" si="3"/>
        <v>0</v>
      </c>
      <c r="BX16" s="172">
        <f t="shared" si="3"/>
        <v>0</v>
      </c>
      <c r="BY16" s="173">
        <f t="shared" si="3"/>
        <v>0</v>
      </c>
    </row>
    <row r="17" spans="3:77" ht="15" customHeight="1">
      <c r="C17" s="61"/>
      <c r="D17" s="160" t="s">
        <v>188</v>
      </c>
      <c r="E17" s="156">
        <v>111</v>
      </c>
      <c r="F17" s="170">
        <f>SUM(G17:K17)</f>
        <v>11939.537</v>
      </c>
      <c r="G17" s="176">
        <v>2714.31</v>
      </c>
      <c r="H17" s="174">
        <v>9004.54</v>
      </c>
      <c r="I17" s="174">
        <v>220.687</v>
      </c>
      <c r="J17" s="174"/>
      <c r="K17" s="174"/>
      <c r="L17" s="170">
        <f>SUM(M17:Q17)</f>
        <v>40186.094</v>
      </c>
      <c r="M17" s="174">
        <v>14065.24</v>
      </c>
      <c r="N17" s="174">
        <v>24601.332</v>
      </c>
      <c r="O17" s="174">
        <v>1519.522</v>
      </c>
      <c r="P17" s="174"/>
      <c r="Q17" s="174"/>
      <c r="R17" s="170">
        <f>SUM(S17:W17)</f>
        <v>0</v>
      </c>
      <c r="S17" s="174"/>
      <c r="T17" s="174"/>
      <c r="U17" s="174"/>
      <c r="V17" s="174"/>
      <c r="W17" s="174"/>
      <c r="X17" s="170">
        <f>SUM(Y17:AC17)</f>
        <v>0</v>
      </c>
      <c r="Y17" s="174"/>
      <c r="Z17" s="174"/>
      <c r="AA17" s="174"/>
      <c r="AB17" s="174"/>
      <c r="AC17" s="174"/>
      <c r="AD17" s="170">
        <f>SUM(AE17:AI17)</f>
        <v>0</v>
      </c>
      <c r="AE17" s="174"/>
      <c r="AF17" s="174"/>
      <c r="AG17" s="174"/>
      <c r="AH17" s="174"/>
      <c r="AI17" s="174"/>
      <c r="AJ17" s="170">
        <f>SUM(AK17:AO17)</f>
        <v>0</v>
      </c>
      <c r="AK17" s="174"/>
      <c r="AL17" s="174"/>
      <c r="AM17" s="174"/>
      <c r="AN17" s="174"/>
      <c r="AO17" s="174"/>
      <c r="AP17" s="170">
        <f aca="true" t="shared" si="4" ref="AP17:AP26">SUM(AQ17:AU17)</f>
        <v>0</v>
      </c>
      <c r="AQ17" s="174"/>
      <c r="AR17" s="174"/>
      <c r="AS17" s="174"/>
      <c r="AT17" s="174"/>
      <c r="AU17" s="174"/>
      <c r="AV17" s="170">
        <f aca="true" t="shared" si="5" ref="AV17:AV26">SUM(AW17:BA17)</f>
        <v>0</v>
      </c>
      <c r="AW17" s="174"/>
      <c r="AX17" s="174"/>
      <c r="AY17" s="174"/>
      <c r="AZ17" s="174"/>
      <c r="BA17" s="174"/>
      <c r="BB17" s="170">
        <f aca="true" t="shared" si="6" ref="BB17:BB26">SUM(BC17:BG17)</f>
        <v>0</v>
      </c>
      <c r="BC17" s="174"/>
      <c r="BD17" s="174"/>
      <c r="BE17" s="174"/>
      <c r="BF17" s="174"/>
      <c r="BG17" s="174"/>
      <c r="BH17" s="170">
        <f aca="true" t="shared" si="7" ref="BH17:BH26">SUM(BI17:BM17)</f>
        <v>0</v>
      </c>
      <c r="BI17" s="174"/>
      <c r="BJ17" s="174"/>
      <c r="BK17" s="174"/>
      <c r="BL17" s="174"/>
      <c r="BM17" s="174"/>
      <c r="BN17" s="170">
        <f aca="true" t="shared" si="8" ref="BN17:BN26">SUM(BO17:BS17)</f>
        <v>0</v>
      </c>
      <c r="BO17" s="174"/>
      <c r="BP17" s="174"/>
      <c r="BQ17" s="174"/>
      <c r="BR17" s="174"/>
      <c r="BS17" s="174"/>
      <c r="BT17" s="170">
        <f aca="true" t="shared" si="9" ref="BT17:BT26">SUM(BU17:BY17)</f>
        <v>0</v>
      </c>
      <c r="BU17" s="174"/>
      <c r="BV17" s="174"/>
      <c r="BW17" s="174"/>
      <c r="BX17" s="174"/>
      <c r="BY17" s="175"/>
    </row>
    <row r="18" spans="3:77" ht="15" customHeight="1">
      <c r="C18" s="61"/>
      <c r="D18" s="160" t="s">
        <v>189</v>
      </c>
      <c r="E18" s="156">
        <v>121</v>
      </c>
      <c r="F18" s="170">
        <f aca="true" t="shared" si="10" ref="F18:F26">SUM(G18:K18)</f>
        <v>0</v>
      </c>
      <c r="G18" s="174"/>
      <c r="H18" s="174"/>
      <c r="I18" s="174"/>
      <c r="J18" s="174"/>
      <c r="K18" s="174"/>
      <c r="L18" s="170">
        <f aca="true" t="shared" si="11" ref="L18:L26">SUM(M18:Q18)</f>
        <v>0</v>
      </c>
      <c r="M18" s="174"/>
      <c r="N18" s="174"/>
      <c r="O18" s="174"/>
      <c r="P18" s="174"/>
      <c r="Q18" s="174"/>
      <c r="R18" s="170">
        <f aca="true" t="shared" si="12" ref="R18:R26">SUM(S18:W18)</f>
        <v>0</v>
      </c>
      <c r="S18" s="174"/>
      <c r="T18" s="174"/>
      <c r="U18" s="174"/>
      <c r="V18" s="174"/>
      <c r="W18" s="174"/>
      <c r="X18" s="170">
        <f aca="true" t="shared" si="13" ref="X18:X26">SUM(Y18:AC18)</f>
        <v>0</v>
      </c>
      <c r="Y18" s="174"/>
      <c r="Z18" s="174"/>
      <c r="AA18" s="174"/>
      <c r="AB18" s="174"/>
      <c r="AC18" s="174"/>
      <c r="AD18" s="170">
        <f aca="true" t="shared" si="14" ref="AD18:AD26">SUM(AE18:AI18)</f>
        <v>0</v>
      </c>
      <c r="AE18" s="174"/>
      <c r="AF18" s="174"/>
      <c r="AG18" s="174"/>
      <c r="AH18" s="174"/>
      <c r="AI18" s="174"/>
      <c r="AJ18" s="170">
        <f aca="true" t="shared" si="15" ref="AJ18:AJ26">SUM(AK18:AO18)</f>
        <v>0</v>
      </c>
      <c r="AK18" s="174"/>
      <c r="AL18" s="174"/>
      <c r="AM18" s="174"/>
      <c r="AN18" s="174"/>
      <c r="AO18" s="174"/>
      <c r="AP18" s="170">
        <f t="shared" si="4"/>
        <v>0</v>
      </c>
      <c r="AQ18" s="174"/>
      <c r="AR18" s="174"/>
      <c r="AS18" s="174"/>
      <c r="AT18" s="174"/>
      <c r="AU18" s="174"/>
      <c r="AV18" s="170">
        <f t="shared" si="5"/>
        <v>0</v>
      </c>
      <c r="AW18" s="174"/>
      <c r="AX18" s="174"/>
      <c r="AY18" s="174"/>
      <c r="AZ18" s="174"/>
      <c r="BA18" s="174"/>
      <c r="BB18" s="170">
        <f t="shared" si="6"/>
        <v>0</v>
      </c>
      <c r="BC18" s="174"/>
      <c r="BD18" s="174"/>
      <c r="BE18" s="174"/>
      <c r="BF18" s="174"/>
      <c r="BG18" s="174"/>
      <c r="BH18" s="170">
        <f t="shared" si="7"/>
        <v>0</v>
      </c>
      <c r="BI18" s="174"/>
      <c r="BJ18" s="174"/>
      <c r="BK18" s="174"/>
      <c r="BL18" s="174"/>
      <c r="BM18" s="174"/>
      <c r="BN18" s="170">
        <f t="shared" si="8"/>
        <v>0</v>
      </c>
      <c r="BO18" s="174"/>
      <c r="BP18" s="174"/>
      <c r="BQ18" s="174"/>
      <c r="BR18" s="174"/>
      <c r="BS18" s="174"/>
      <c r="BT18" s="170">
        <f t="shared" si="9"/>
        <v>0</v>
      </c>
      <c r="BU18" s="174"/>
      <c r="BV18" s="174"/>
      <c r="BW18" s="174"/>
      <c r="BX18" s="174"/>
      <c r="BY18" s="175"/>
    </row>
    <row r="19" spans="3:77" ht="15" customHeight="1">
      <c r="C19" s="61"/>
      <c r="D19" s="160" t="s">
        <v>190</v>
      </c>
      <c r="E19" s="156">
        <v>131</v>
      </c>
      <c r="F19" s="170">
        <f t="shared" si="10"/>
        <v>0</v>
      </c>
      <c r="G19" s="174"/>
      <c r="H19" s="174"/>
      <c r="I19" s="174"/>
      <c r="J19" s="174"/>
      <c r="K19" s="174"/>
      <c r="L19" s="170">
        <f t="shared" si="11"/>
        <v>0</v>
      </c>
      <c r="M19" s="174"/>
      <c r="N19" s="174"/>
      <c r="O19" s="174"/>
      <c r="P19" s="174"/>
      <c r="Q19" s="174"/>
      <c r="R19" s="170">
        <f t="shared" si="12"/>
        <v>0</v>
      </c>
      <c r="S19" s="174"/>
      <c r="T19" s="174"/>
      <c r="U19" s="174"/>
      <c r="V19" s="174"/>
      <c r="W19" s="174"/>
      <c r="X19" s="170">
        <f t="shared" si="13"/>
        <v>0</v>
      </c>
      <c r="Y19" s="174"/>
      <c r="Z19" s="174"/>
      <c r="AA19" s="174"/>
      <c r="AB19" s="174"/>
      <c r="AC19" s="174"/>
      <c r="AD19" s="170">
        <f t="shared" si="14"/>
        <v>0</v>
      </c>
      <c r="AE19" s="174"/>
      <c r="AF19" s="174"/>
      <c r="AG19" s="174"/>
      <c r="AH19" s="174"/>
      <c r="AI19" s="174"/>
      <c r="AJ19" s="170">
        <f t="shared" si="15"/>
        <v>0</v>
      </c>
      <c r="AK19" s="174"/>
      <c r="AL19" s="174"/>
      <c r="AM19" s="174"/>
      <c r="AN19" s="174"/>
      <c r="AO19" s="174"/>
      <c r="AP19" s="170">
        <f t="shared" si="4"/>
        <v>0</v>
      </c>
      <c r="AQ19" s="174"/>
      <c r="AR19" s="174"/>
      <c r="AS19" s="174"/>
      <c r="AT19" s="174"/>
      <c r="AU19" s="174"/>
      <c r="AV19" s="170">
        <f t="shared" si="5"/>
        <v>0</v>
      </c>
      <c r="AW19" s="174"/>
      <c r="AX19" s="174"/>
      <c r="AY19" s="174"/>
      <c r="AZ19" s="174"/>
      <c r="BA19" s="174"/>
      <c r="BB19" s="170">
        <f t="shared" si="6"/>
        <v>0</v>
      </c>
      <c r="BC19" s="174"/>
      <c r="BD19" s="174"/>
      <c r="BE19" s="174"/>
      <c r="BF19" s="174"/>
      <c r="BG19" s="174"/>
      <c r="BH19" s="170">
        <f t="shared" si="7"/>
        <v>0</v>
      </c>
      <c r="BI19" s="174"/>
      <c r="BJ19" s="174"/>
      <c r="BK19" s="174"/>
      <c r="BL19" s="174"/>
      <c r="BM19" s="174"/>
      <c r="BN19" s="170">
        <f t="shared" si="8"/>
        <v>0</v>
      </c>
      <c r="BO19" s="174"/>
      <c r="BP19" s="174"/>
      <c r="BQ19" s="174"/>
      <c r="BR19" s="174"/>
      <c r="BS19" s="174"/>
      <c r="BT19" s="170">
        <f t="shared" si="9"/>
        <v>0</v>
      </c>
      <c r="BU19" s="174"/>
      <c r="BV19" s="174"/>
      <c r="BW19" s="174"/>
      <c r="BX19" s="174"/>
      <c r="BY19" s="175"/>
    </row>
    <row r="20" spans="3:77" ht="15" customHeight="1">
      <c r="C20" s="61"/>
      <c r="D20" s="160" t="s">
        <v>192</v>
      </c>
      <c r="E20" s="156">
        <v>141</v>
      </c>
      <c r="F20" s="170">
        <f t="shared" si="10"/>
        <v>9975.037999999999</v>
      </c>
      <c r="G20" s="174"/>
      <c r="H20" s="174"/>
      <c r="I20" s="174">
        <v>8542.104</v>
      </c>
      <c r="J20" s="174">
        <v>1432.934</v>
      </c>
      <c r="K20" s="174"/>
      <c r="L20" s="170">
        <f t="shared" si="11"/>
        <v>73086.879</v>
      </c>
      <c r="M20" s="174"/>
      <c r="N20" s="174"/>
      <c r="O20" s="174">
        <v>61277.723</v>
      </c>
      <c r="P20" s="174">
        <v>11809.156</v>
      </c>
      <c r="Q20" s="174"/>
      <c r="R20" s="170">
        <f t="shared" si="12"/>
        <v>0</v>
      </c>
      <c r="S20" s="174"/>
      <c r="T20" s="174"/>
      <c r="U20" s="174"/>
      <c r="V20" s="174"/>
      <c r="W20" s="174"/>
      <c r="X20" s="170">
        <f t="shared" si="13"/>
        <v>0</v>
      </c>
      <c r="Y20" s="174"/>
      <c r="Z20" s="174"/>
      <c r="AA20" s="174"/>
      <c r="AB20" s="174"/>
      <c r="AC20" s="174"/>
      <c r="AD20" s="170">
        <f t="shared" si="14"/>
        <v>0</v>
      </c>
      <c r="AE20" s="174"/>
      <c r="AF20" s="174"/>
      <c r="AG20" s="174"/>
      <c r="AH20" s="174"/>
      <c r="AI20" s="174"/>
      <c r="AJ20" s="170">
        <f t="shared" si="15"/>
        <v>0</v>
      </c>
      <c r="AK20" s="174"/>
      <c r="AL20" s="174"/>
      <c r="AM20" s="174"/>
      <c r="AN20" s="174"/>
      <c r="AO20" s="174"/>
      <c r="AP20" s="170">
        <f t="shared" si="4"/>
        <v>0</v>
      </c>
      <c r="AQ20" s="174"/>
      <c r="AR20" s="174"/>
      <c r="AS20" s="174"/>
      <c r="AT20" s="174"/>
      <c r="AU20" s="174"/>
      <c r="AV20" s="170">
        <f t="shared" si="5"/>
        <v>0</v>
      </c>
      <c r="AW20" s="174"/>
      <c r="AX20" s="174"/>
      <c r="AY20" s="174"/>
      <c r="AZ20" s="174"/>
      <c r="BA20" s="174"/>
      <c r="BB20" s="170">
        <f t="shared" si="6"/>
        <v>0</v>
      </c>
      <c r="BC20" s="174"/>
      <c r="BD20" s="174"/>
      <c r="BE20" s="174"/>
      <c r="BF20" s="174"/>
      <c r="BG20" s="174"/>
      <c r="BH20" s="170">
        <f t="shared" si="7"/>
        <v>0</v>
      </c>
      <c r="BI20" s="174"/>
      <c r="BJ20" s="174"/>
      <c r="BK20" s="174"/>
      <c r="BL20" s="174"/>
      <c r="BM20" s="174"/>
      <c r="BN20" s="170">
        <f t="shared" si="8"/>
        <v>0</v>
      </c>
      <c r="BO20" s="174"/>
      <c r="BP20" s="174"/>
      <c r="BQ20" s="174"/>
      <c r="BR20" s="174"/>
      <c r="BS20" s="174"/>
      <c r="BT20" s="170">
        <f t="shared" si="9"/>
        <v>0</v>
      </c>
      <c r="BU20" s="174"/>
      <c r="BV20" s="174"/>
      <c r="BW20" s="174"/>
      <c r="BX20" s="174"/>
      <c r="BY20" s="175"/>
    </row>
    <row r="21" spans="3:77" ht="15" customHeight="1">
      <c r="C21" s="61"/>
      <c r="D21" s="160" t="s">
        <v>194</v>
      </c>
      <c r="E21" s="156">
        <v>151</v>
      </c>
      <c r="F21" s="170">
        <f t="shared" si="10"/>
        <v>0</v>
      </c>
      <c r="G21" s="174"/>
      <c r="H21" s="174"/>
      <c r="I21" s="174"/>
      <c r="J21" s="174"/>
      <c r="K21" s="174"/>
      <c r="L21" s="170">
        <f t="shared" si="11"/>
        <v>0</v>
      </c>
      <c r="M21" s="174"/>
      <c r="N21" s="174"/>
      <c r="O21" s="174"/>
      <c r="P21" s="174"/>
      <c r="Q21" s="174"/>
      <c r="R21" s="170">
        <f t="shared" si="12"/>
        <v>0</v>
      </c>
      <c r="S21" s="174"/>
      <c r="T21" s="174"/>
      <c r="U21" s="174"/>
      <c r="V21" s="174"/>
      <c r="W21" s="174"/>
      <c r="X21" s="170">
        <f t="shared" si="13"/>
        <v>0</v>
      </c>
      <c r="Y21" s="174"/>
      <c r="Z21" s="174"/>
      <c r="AA21" s="174"/>
      <c r="AB21" s="174"/>
      <c r="AC21" s="174"/>
      <c r="AD21" s="170">
        <f t="shared" si="14"/>
        <v>0</v>
      </c>
      <c r="AE21" s="174"/>
      <c r="AF21" s="174"/>
      <c r="AG21" s="174"/>
      <c r="AH21" s="174"/>
      <c r="AI21" s="174"/>
      <c r="AJ21" s="170">
        <f t="shared" si="15"/>
        <v>0</v>
      </c>
      <c r="AK21" s="174"/>
      <c r="AL21" s="174"/>
      <c r="AM21" s="174"/>
      <c r="AN21" s="174"/>
      <c r="AO21" s="174"/>
      <c r="AP21" s="170">
        <f t="shared" si="4"/>
        <v>0</v>
      </c>
      <c r="AQ21" s="174"/>
      <c r="AR21" s="174"/>
      <c r="AS21" s="174"/>
      <c r="AT21" s="174"/>
      <c r="AU21" s="174"/>
      <c r="AV21" s="170">
        <f t="shared" si="5"/>
        <v>0</v>
      </c>
      <c r="AW21" s="174"/>
      <c r="AX21" s="174"/>
      <c r="AY21" s="174"/>
      <c r="AZ21" s="174"/>
      <c r="BA21" s="174"/>
      <c r="BB21" s="170">
        <f t="shared" si="6"/>
        <v>0</v>
      </c>
      <c r="BC21" s="174"/>
      <c r="BD21" s="174"/>
      <c r="BE21" s="174"/>
      <c r="BF21" s="174"/>
      <c r="BG21" s="174"/>
      <c r="BH21" s="170">
        <f t="shared" si="7"/>
        <v>0</v>
      </c>
      <c r="BI21" s="174"/>
      <c r="BJ21" s="174"/>
      <c r="BK21" s="174"/>
      <c r="BL21" s="174"/>
      <c r="BM21" s="174"/>
      <c r="BN21" s="170">
        <f t="shared" si="8"/>
        <v>0</v>
      </c>
      <c r="BO21" s="174"/>
      <c r="BP21" s="174"/>
      <c r="BQ21" s="174"/>
      <c r="BR21" s="174"/>
      <c r="BS21" s="174"/>
      <c r="BT21" s="170">
        <f t="shared" si="9"/>
        <v>0</v>
      </c>
      <c r="BU21" s="174"/>
      <c r="BV21" s="174"/>
      <c r="BW21" s="174"/>
      <c r="BX21" s="174"/>
      <c r="BY21" s="175"/>
    </row>
    <row r="22" spans="3:77" ht="15" customHeight="1">
      <c r="C22" s="61"/>
      <c r="D22" s="160" t="s">
        <v>193</v>
      </c>
      <c r="E22" s="156">
        <v>161</v>
      </c>
      <c r="F22" s="170">
        <f t="shared" si="10"/>
        <v>185.297</v>
      </c>
      <c r="G22" s="174"/>
      <c r="H22" s="174"/>
      <c r="I22" s="174">
        <v>73.453</v>
      </c>
      <c r="J22" s="174">
        <v>111.844</v>
      </c>
      <c r="K22" s="174"/>
      <c r="L22" s="170">
        <f t="shared" si="11"/>
        <v>935.845</v>
      </c>
      <c r="M22" s="174"/>
      <c r="N22" s="174"/>
      <c r="O22" s="174">
        <v>500.065</v>
      </c>
      <c r="P22" s="174">
        <v>435.78</v>
      </c>
      <c r="Q22" s="174"/>
      <c r="R22" s="170">
        <f t="shared" si="12"/>
        <v>0</v>
      </c>
      <c r="S22" s="174"/>
      <c r="T22" s="174"/>
      <c r="U22" s="174"/>
      <c r="V22" s="174"/>
      <c r="W22" s="174"/>
      <c r="X22" s="170">
        <f t="shared" si="13"/>
        <v>0</v>
      </c>
      <c r="Y22" s="174"/>
      <c r="Z22" s="174"/>
      <c r="AA22" s="174"/>
      <c r="AB22" s="174"/>
      <c r="AC22" s="174"/>
      <c r="AD22" s="170">
        <f t="shared" si="14"/>
        <v>0</v>
      </c>
      <c r="AE22" s="174"/>
      <c r="AF22" s="174"/>
      <c r="AG22" s="174"/>
      <c r="AH22" s="174"/>
      <c r="AI22" s="174"/>
      <c r="AJ22" s="170">
        <f t="shared" si="15"/>
        <v>0</v>
      </c>
      <c r="AK22" s="174"/>
      <c r="AL22" s="174"/>
      <c r="AM22" s="174"/>
      <c r="AN22" s="174"/>
      <c r="AO22" s="174"/>
      <c r="AP22" s="170">
        <f t="shared" si="4"/>
        <v>0</v>
      </c>
      <c r="AQ22" s="174"/>
      <c r="AR22" s="174"/>
      <c r="AS22" s="174"/>
      <c r="AT22" s="174"/>
      <c r="AU22" s="174"/>
      <c r="AV22" s="170">
        <f t="shared" si="5"/>
        <v>0</v>
      </c>
      <c r="AW22" s="174"/>
      <c r="AX22" s="174"/>
      <c r="AY22" s="174"/>
      <c r="AZ22" s="174"/>
      <c r="BA22" s="174"/>
      <c r="BB22" s="170">
        <f t="shared" si="6"/>
        <v>0</v>
      </c>
      <c r="BC22" s="174"/>
      <c r="BD22" s="174"/>
      <c r="BE22" s="174"/>
      <c r="BF22" s="174"/>
      <c r="BG22" s="174"/>
      <c r="BH22" s="170">
        <f t="shared" si="7"/>
        <v>0</v>
      </c>
      <c r="BI22" s="174"/>
      <c r="BJ22" s="174"/>
      <c r="BK22" s="174"/>
      <c r="BL22" s="174"/>
      <c r="BM22" s="174"/>
      <c r="BN22" s="170">
        <f t="shared" si="8"/>
        <v>0</v>
      </c>
      <c r="BO22" s="174"/>
      <c r="BP22" s="174"/>
      <c r="BQ22" s="174"/>
      <c r="BR22" s="174"/>
      <c r="BS22" s="174"/>
      <c r="BT22" s="170">
        <f t="shared" si="9"/>
        <v>0</v>
      </c>
      <c r="BU22" s="174"/>
      <c r="BV22" s="174"/>
      <c r="BW22" s="174"/>
      <c r="BX22" s="174"/>
      <c r="BY22" s="175"/>
    </row>
    <row r="23" spans="3:77" ht="15" customHeight="1">
      <c r="C23" s="61"/>
      <c r="D23" s="160" t="s">
        <v>191</v>
      </c>
      <c r="E23" s="156">
        <v>171</v>
      </c>
      <c r="F23" s="170">
        <f t="shared" si="10"/>
        <v>1002.558</v>
      </c>
      <c r="G23" s="174"/>
      <c r="H23" s="174"/>
      <c r="I23" s="174">
        <v>766.137</v>
      </c>
      <c r="J23" s="174">
        <v>236.421</v>
      </c>
      <c r="K23" s="174"/>
      <c r="L23" s="170">
        <f t="shared" si="11"/>
        <v>3602.32</v>
      </c>
      <c r="M23" s="174"/>
      <c r="N23" s="174"/>
      <c r="O23" s="174">
        <v>2452.844</v>
      </c>
      <c r="P23" s="174">
        <v>1149.476</v>
      </c>
      <c r="Q23" s="174"/>
      <c r="R23" s="170">
        <f t="shared" si="12"/>
        <v>0</v>
      </c>
      <c r="S23" s="174"/>
      <c r="T23" s="174"/>
      <c r="U23" s="174"/>
      <c r="V23" s="174"/>
      <c r="W23" s="174"/>
      <c r="X23" s="170">
        <f t="shared" si="13"/>
        <v>0</v>
      </c>
      <c r="Y23" s="174"/>
      <c r="Z23" s="174"/>
      <c r="AA23" s="174"/>
      <c r="AB23" s="174"/>
      <c r="AC23" s="174"/>
      <c r="AD23" s="170">
        <f t="shared" si="14"/>
        <v>0</v>
      </c>
      <c r="AE23" s="174"/>
      <c r="AF23" s="174"/>
      <c r="AG23" s="174"/>
      <c r="AH23" s="174"/>
      <c r="AI23" s="174"/>
      <c r="AJ23" s="170">
        <f t="shared" si="15"/>
        <v>0</v>
      </c>
      <c r="AK23" s="174"/>
      <c r="AL23" s="174"/>
      <c r="AM23" s="174"/>
      <c r="AN23" s="174"/>
      <c r="AO23" s="174"/>
      <c r="AP23" s="170">
        <f t="shared" si="4"/>
        <v>0</v>
      </c>
      <c r="AQ23" s="174"/>
      <c r="AR23" s="174"/>
      <c r="AS23" s="174"/>
      <c r="AT23" s="174"/>
      <c r="AU23" s="174"/>
      <c r="AV23" s="170">
        <f t="shared" si="5"/>
        <v>0</v>
      </c>
      <c r="AW23" s="174"/>
      <c r="AX23" s="174"/>
      <c r="AY23" s="174"/>
      <c r="AZ23" s="174"/>
      <c r="BA23" s="174"/>
      <c r="BB23" s="170">
        <f t="shared" si="6"/>
        <v>0</v>
      </c>
      <c r="BC23" s="174"/>
      <c r="BD23" s="174"/>
      <c r="BE23" s="174"/>
      <c r="BF23" s="174"/>
      <c r="BG23" s="174"/>
      <c r="BH23" s="170">
        <f t="shared" si="7"/>
        <v>0</v>
      </c>
      <c r="BI23" s="174"/>
      <c r="BJ23" s="174"/>
      <c r="BK23" s="174"/>
      <c r="BL23" s="174"/>
      <c r="BM23" s="174"/>
      <c r="BN23" s="170">
        <f t="shared" si="8"/>
        <v>0</v>
      </c>
      <c r="BO23" s="174"/>
      <c r="BP23" s="174"/>
      <c r="BQ23" s="174"/>
      <c r="BR23" s="174"/>
      <c r="BS23" s="174"/>
      <c r="BT23" s="170">
        <f t="shared" si="9"/>
        <v>0</v>
      </c>
      <c r="BU23" s="174"/>
      <c r="BV23" s="174"/>
      <c r="BW23" s="174"/>
      <c r="BX23" s="174"/>
      <c r="BY23" s="175"/>
    </row>
    <row r="24" spans="3:77" s="130" customFormat="1" ht="22.5">
      <c r="C24" s="131"/>
      <c r="D24" s="161" t="s">
        <v>388</v>
      </c>
      <c r="E24" s="165" t="s">
        <v>265</v>
      </c>
      <c r="F24" s="170">
        <f t="shared" si="10"/>
        <v>1678.069</v>
      </c>
      <c r="G24" s="174"/>
      <c r="H24" s="174"/>
      <c r="I24" s="174">
        <v>1678.069</v>
      </c>
      <c r="J24" s="174"/>
      <c r="K24" s="174"/>
      <c r="L24" s="170">
        <f t="shared" si="11"/>
        <v>5441.677</v>
      </c>
      <c r="M24" s="174"/>
      <c r="N24" s="174"/>
      <c r="O24" s="174">
        <v>5441.677</v>
      </c>
      <c r="P24" s="174"/>
      <c r="Q24" s="174"/>
      <c r="R24" s="170">
        <f t="shared" si="12"/>
        <v>0</v>
      </c>
      <c r="S24" s="174"/>
      <c r="T24" s="174"/>
      <c r="U24" s="174"/>
      <c r="V24" s="174"/>
      <c r="W24" s="174"/>
      <c r="X24" s="170">
        <f t="shared" si="13"/>
        <v>0</v>
      </c>
      <c r="Y24" s="174"/>
      <c r="Z24" s="174"/>
      <c r="AA24" s="174"/>
      <c r="AB24" s="174"/>
      <c r="AC24" s="174"/>
      <c r="AD24" s="170">
        <f t="shared" si="14"/>
        <v>0</v>
      </c>
      <c r="AE24" s="174"/>
      <c r="AF24" s="174"/>
      <c r="AG24" s="174"/>
      <c r="AH24" s="174"/>
      <c r="AI24" s="174"/>
      <c r="AJ24" s="170">
        <f t="shared" si="15"/>
        <v>0</v>
      </c>
      <c r="AK24" s="174"/>
      <c r="AL24" s="174"/>
      <c r="AM24" s="174"/>
      <c r="AN24" s="174"/>
      <c r="AO24" s="174"/>
      <c r="AP24" s="170">
        <f t="shared" si="4"/>
        <v>0</v>
      </c>
      <c r="AQ24" s="174"/>
      <c r="AR24" s="174"/>
      <c r="AS24" s="174"/>
      <c r="AT24" s="174"/>
      <c r="AU24" s="174"/>
      <c r="AV24" s="170">
        <f t="shared" si="5"/>
        <v>0</v>
      </c>
      <c r="AW24" s="174"/>
      <c r="AX24" s="174"/>
      <c r="AY24" s="174"/>
      <c r="AZ24" s="174"/>
      <c r="BA24" s="174"/>
      <c r="BB24" s="170">
        <f t="shared" si="6"/>
        <v>0</v>
      </c>
      <c r="BC24" s="174"/>
      <c r="BD24" s="174"/>
      <c r="BE24" s="174"/>
      <c r="BF24" s="174"/>
      <c r="BG24" s="174"/>
      <c r="BH24" s="170">
        <f t="shared" si="7"/>
        <v>0</v>
      </c>
      <c r="BI24" s="174"/>
      <c r="BJ24" s="174"/>
      <c r="BK24" s="174"/>
      <c r="BL24" s="174"/>
      <c r="BM24" s="174"/>
      <c r="BN24" s="170">
        <f t="shared" si="8"/>
        <v>0</v>
      </c>
      <c r="BO24" s="174"/>
      <c r="BP24" s="174"/>
      <c r="BQ24" s="174"/>
      <c r="BR24" s="174"/>
      <c r="BS24" s="174"/>
      <c r="BT24" s="170">
        <f t="shared" si="9"/>
        <v>0</v>
      </c>
      <c r="BU24" s="174"/>
      <c r="BV24" s="174"/>
      <c r="BW24" s="174"/>
      <c r="BX24" s="174"/>
      <c r="BY24" s="175"/>
    </row>
    <row r="25" spans="3:77" s="130" customFormat="1" ht="22.5">
      <c r="C25" s="131"/>
      <c r="D25" s="161" t="s">
        <v>382</v>
      </c>
      <c r="E25" s="165" t="s">
        <v>271</v>
      </c>
      <c r="F25" s="170">
        <f t="shared" si="10"/>
        <v>0</v>
      </c>
      <c r="G25" s="174"/>
      <c r="H25" s="174"/>
      <c r="I25" s="174"/>
      <c r="J25" s="174"/>
      <c r="K25" s="174"/>
      <c r="L25" s="170">
        <f t="shared" si="11"/>
        <v>0</v>
      </c>
      <c r="M25" s="174"/>
      <c r="N25" s="174"/>
      <c r="O25" s="174"/>
      <c r="P25" s="174"/>
      <c r="Q25" s="174"/>
      <c r="R25" s="170">
        <f t="shared" si="12"/>
        <v>0</v>
      </c>
      <c r="S25" s="174"/>
      <c r="T25" s="174"/>
      <c r="U25" s="174"/>
      <c r="V25" s="174"/>
      <c r="W25" s="174"/>
      <c r="X25" s="170">
        <f t="shared" si="13"/>
        <v>0</v>
      </c>
      <c r="Y25" s="174"/>
      <c r="Z25" s="174"/>
      <c r="AA25" s="174"/>
      <c r="AB25" s="174"/>
      <c r="AC25" s="174"/>
      <c r="AD25" s="170">
        <f t="shared" si="14"/>
        <v>0</v>
      </c>
      <c r="AE25" s="174"/>
      <c r="AF25" s="174"/>
      <c r="AG25" s="174"/>
      <c r="AH25" s="174"/>
      <c r="AI25" s="174"/>
      <c r="AJ25" s="170">
        <f t="shared" si="15"/>
        <v>0</v>
      </c>
      <c r="AK25" s="174"/>
      <c r="AL25" s="174"/>
      <c r="AM25" s="174"/>
      <c r="AN25" s="174"/>
      <c r="AO25" s="174"/>
      <c r="AP25" s="170">
        <f t="shared" si="4"/>
        <v>0</v>
      </c>
      <c r="AQ25" s="174"/>
      <c r="AR25" s="174"/>
      <c r="AS25" s="174"/>
      <c r="AT25" s="174"/>
      <c r="AU25" s="174"/>
      <c r="AV25" s="170">
        <f t="shared" si="5"/>
        <v>0</v>
      </c>
      <c r="AW25" s="174"/>
      <c r="AX25" s="174"/>
      <c r="AY25" s="174"/>
      <c r="AZ25" s="174"/>
      <c r="BA25" s="174"/>
      <c r="BB25" s="170">
        <f t="shared" si="6"/>
        <v>0</v>
      </c>
      <c r="BC25" s="174"/>
      <c r="BD25" s="174"/>
      <c r="BE25" s="174"/>
      <c r="BF25" s="174"/>
      <c r="BG25" s="174"/>
      <c r="BH25" s="170">
        <f t="shared" si="7"/>
        <v>0</v>
      </c>
      <c r="BI25" s="174"/>
      <c r="BJ25" s="174"/>
      <c r="BK25" s="174"/>
      <c r="BL25" s="174"/>
      <c r="BM25" s="174"/>
      <c r="BN25" s="170">
        <f t="shared" si="8"/>
        <v>0</v>
      </c>
      <c r="BO25" s="174"/>
      <c r="BP25" s="174"/>
      <c r="BQ25" s="174"/>
      <c r="BR25" s="174"/>
      <c r="BS25" s="174"/>
      <c r="BT25" s="170">
        <f t="shared" si="9"/>
        <v>0</v>
      </c>
      <c r="BU25" s="174"/>
      <c r="BV25" s="174"/>
      <c r="BW25" s="174"/>
      <c r="BX25" s="174"/>
      <c r="BY25" s="175"/>
    </row>
    <row r="26" spans="3:77" s="130" customFormat="1" ht="15" customHeight="1">
      <c r="C26" s="131"/>
      <c r="D26" s="161" t="s">
        <v>195</v>
      </c>
      <c r="E26" s="165" t="s">
        <v>279</v>
      </c>
      <c r="F26" s="170">
        <f t="shared" si="10"/>
        <v>24780.499</v>
      </c>
      <c r="G26" s="170">
        <f>G16+G24+G25</f>
        <v>2714.31</v>
      </c>
      <c r="H26" s="170">
        <f>H16+H24+H25</f>
        <v>9004.54</v>
      </c>
      <c r="I26" s="170">
        <f>I16+I24+I25</f>
        <v>11280.449999999999</v>
      </c>
      <c r="J26" s="170">
        <f>J16+J24+J25</f>
        <v>1781.199</v>
      </c>
      <c r="K26" s="170">
        <f>K16+K24+K25</f>
        <v>0</v>
      </c>
      <c r="L26" s="170">
        <f t="shared" si="11"/>
        <v>123252.81499999999</v>
      </c>
      <c r="M26" s="170">
        <f>M16+M24+M25</f>
        <v>14065.24</v>
      </c>
      <c r="N26" s="170">
        <f>N16+N24+N25</f>
        <v>24601.332</v>
      </c>
      <c r="O26" s="170">
        <f>O16+O24+O25</f>
        <v>71191.83099999999</v>
      </c>
      <c r="P26" s="170">
        <f>P16+P24+P25</f>
        <v>13394.412000000002</v>
      </c>
      <c r="Q26" s="170">
        <f>Q16+Q24+Q25</f>
        <v>0</v>
      </c>
      <c r="R26" s="170">
        <f t="shared" si="12"/>
        <v>0</v>
      </c>
      <c r="S26" s="170">
        <f>S16+S24+S25</f>
        <v>0</v>
      </c>
      <c r="T26" s="170">
        <f>T16+T24+T25</f>
        <v>0</v>
      </c>
      <c r="U26" s="170">
        <f>U16+U24+U25</f>
        <v>0</v>
      </c>
      <c r="V26" s="170">
        <f>V16+V24+V25</f>
        <v>0</v>
      </c>
      <c r="W26" s="170">
        <f>W16+W24+W25</f>
        <v>0</v>
      </c>
      <c r="X26" s="170">
        <f t="shared" si="13"/>
        <v>0</v>
      </c>
      <c r="Y26" s="170">
        <f>Y16+Y24+Y25</f>
        <v>0</v>
      </c>
      <c r="Z26" s="170">
        <f>Z16+Z24+Z25</f>
        <v>0</v>
      </c>
      <c r="AA26" s="170">
        <f>AA16+AA24+AA25</f>
        <v>0</v>
      </c>
      <c r="AB26" s="170">
        <f>AB16+AB24+AB25</f>
        <v>0</v>
      </c>
      <c r="AC26" s="170">
        <f>AC16+AC24+AC25</f>
        <v>0</v>
      </c>
      <c r="AD26" s="170">
        <f t="shared" si="14"/>
        <v>0</v>
      </c>
      <c r="AE26" s="170">
        <f>AE16+AE24+AE25</f>
        <v>0</v>
      </c>
      <c r="AF26" s="170">
        <f>AF16+AF24+AF25</f>
        <v>0</v>
      </c>
      <c r="AG26" s="170">
        <f>AG16+AG24+AG25</f>
        <v>0</v>
      </c>
      <c r="AH26" s="170">
        <f>AH16+AH24+AH25</f>
        <v>0</v>
      </c>
      <c r="AI26" s="170">
        <f>AI16+AI24+AI25</f>
        <v>0</v>
      </c>
      <c r="AJ26" s="170">
        <f t="shared" si="15"/>
        <v>0</v>
      </c>
      <c r="AK26" s="170">
        <f>AK16+AK24+AK25</f>
        <v>0</v>
      </c>
      <c r="AL26" s="170">
        <f>AL16+AL24+AL25</f>
        <v>0</v>
      </c>
      <c r="AM26" s="170">
        <f>AM16+AM24+AM25</f>
        <v>0</v>
      </c>
      <c r="AN26" s="170">
        <f>AN16+AN24+AN25</f>
        <v>0</v>
      </c>
      <c r="AO26" s="170">
        <f>AO16+AO24+AO25</f>
        <v>0</v>
      </c>
      <c r="AP26" s="170">
        <f t="shared" si="4"/>
        <v>0</v>
      </c>
      <c r="AQ26" s="170">
        <f>AQ16+AQ24+AQ25</f>
        <v>0</v>
      </c>
      <c r="AR26" s="170">
        <f>AR16+AR24+AR25</f>
        <v>0</v>
      </c>
      <c r="AS26" s="170">
        <f>AS16+AS24+AS25</f>
        <v>0</v>
      </c>
      <c r="AT26" s="170">
        <f>AT16+AT24+AT25</f>
        <v>0</v>
      </c>
      <c r="AU26" s="170">
        <f>AU16+AU24+AU25</f>
        <v>0</v>
      </c>
      <c r="AV26" s="170">
        <f t="shared" si="5"/>
        <v>0</v>
      </c>
      <c r="AW26" s="170">
        <f>AW16+AW24+AW25</f>
        <v>0</v>
      </c>
      <c r="AX26" s="170">
        <f>AX16+AX24+AX25</f>
        <v>0</v>
      </c>
      <c r="AY26" s="170">
        <f>AY16+AY24+AY25</f>
        <v>0</v>
      </c>
      <c r="AZ26" s="170">
        <f>AZ16+AZ24+AZ25</f>
        <v>0</v>
      </c>
      <c r="BA26" s="170">
        <f>BA16+BA24+BA25</f>
        <v>0</v>
      </c>
      <c r="BB26" s="170">
        <f t="shared" si="6"/>
        <v>0</v>
      </c>
      <c r="BC26" s="170">
        <f>BC16+BC24+BC25</f>
        <v>0</v>
      </c>
      <c r="BD26" s="170">
        <f>BD16+BD24+BD25</f>
        <v>0</v>
      </c>
      <c r="BE26" s="170">
        <f>BE16+BE24+BE25</f>
        <v>0</v>
      </c>
      <c r="BF26" s="170">
        <f>BF16+BF24+BF25</f>
        <v>0</v>
      </c>
      <c r="BG26" s="170">
        <f>BG16+BG24+BG25</f>
        <v>0</v>
      </c>
      <c r="BH26" s="170">
        <f t="shared" si="7"/>
        <v>0</v>
      </c>
      <c r="BI26" s="170">
        <f>BI16+BI24+BI25</f>
        <v>0</v>
      </c>
      <c r="BJ26" s="170">
        <f>BJ16+BJ24+BJ25</f>
        <v>0</v>
      </c>
      <c r="BK26" s="170">
        <f>BK16+BK24+BK25</f>
        <v>0</v>
      </c>
      <c r="BL26" s="170">
        <f>BL16+BL24+BL25</f>
        <v>0</v>
      </c>
      <c r="BM26" s="170">
        <f>BM16+BM24+BM25</f>
        <v>0</v>
      </c>
      <c r="BN26" s="170">
        <f t="shared" si="8"/>
        <v>0</v>
      </c>
      <c r="BO26" s="170">
        <f>BO16+BO24+BO25</f>
        <v>0</v>
      </c>
      <c r="BP26" s="170">
        <f>BP16+BP24+BP25</f>
        <v>0</v>
      </c>
      <c r="BQ26" s="170">
        <f>BQ16+BQ24+BQ25</f>
        <v>0</v>
      </c>
      <c r="BR26" s="170">
        <f>BR16+BR24+BR25</f>
        <v>0</v>
      </c>
      <c r="BS26" s="170">
        <f>BS16+BS24+BS25</f>
        <v>0</v>
      </c>
      <c r="BT26" s="170">
        <f t="shared" si="9"/>
        <v>0</v>
      </c>
      <c r="BU26" s="170">
        <f>BU16+BU24+BU25</f>
        <v>0</v>
      </c>
      <c r="BV26" s="170">
        <f>BV16+BV24+BV25</f>
        <v>0</v>
      </c>
      <c r="BW26" s="170">
        <f>BW16+BW24+BW25</f>
        <v>0</v>
      </c>
      <c r="BX26" s="170">
        <f>BX16+BX24+BX25</f>
        <v>0</v>
      </c>
      <c r="BY26" s="171">
        <f>BY16+BY24+BY25</f>
        <v>0</v>
      </c>
    </row>
    <row r="27" spans="4:77" ht="11.25"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</row>
  </sheetData>
  <sheetProtection password="81D4" sheet="1" objects="1" scenarios="1" formatColumns="0" formatRows="0" autoFilter="0"/>
  <mergeCells count="39">
    <mergeCell ref="BI13:BM13"/>
    <mergeCell ref="BN13:BN14"/>
    <mergeCell ref="BO13:BS13"/>
    <mergeCell ref="BT13:BT14"/>
    <mergeCell ref="BU13:BY13"/>
    <mergeCell ref="BH13:BH14"/>
    <mergeCell ref="Y13:AC13"/>
    <mergeCell ref="AD13:AD14"/>
    <mergeCell ref="AE13:AI13"/>
    <mergeCell ref="AJ13:AJ14"/>
    <mergeCell ref="AK13:AO13"/>
    <mergeCell ref="AP13:AP14"/>
    <mergeCell ref="AQ13:AU13"/>
    <mergeCell ref="AV13:AV14"/>
    <mergeCell ref="AW13:BA13"/>
    <mergeCell ref="BB13:BB14"/>
    <mergeCell ref="BC13:BG13"/>
    <mergeCell ref="BH12:BM12"/>
    <mergeCell ref="BN12:BS12"/>
    <mergeCell ref="BT12:BY12"/>
    <mergeCell ref="F13:F14"/>
    <mergeCell ref="G13:K13"/>
    <mergeCell ref="L13:L14"/>
    <mergeCell ref="M13:Q13"/>
    <mergeCell ref="R13:R14"/>
    <mergeCell ref="S13:W13"/>
    <mergeCell ref="X13:X14"/>
    <mergeCell ref="X12:AC12"/>
    <mergeCell ref="AD12:AI12"/>
    <mergeCell ref="AJ12:AO12"/>
    <mergeCell ref="AP12:AU12"/>
    <mergeCell ref="AV12:BA12"/>
    <mergeCell ref="BB12:BG12"/>
    <mergeCell ref="R12:W12"/>
    <mergeCell ref="D11:J11"/>
    <mergeCell ref="D12:D14"/>
    <mergeCell ref="E12:E14"/>
    <mergeCell ref="F12:K12"/>
    <mergeCell ref="L12:Q12"/>
  </mergeCell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_31">
    <pageSetUpPr fitToPage="1"/>
  </sheetPr>
  <dimension ref="A4:K40"/>
  <sheetViews>
    <sheetView showGridLines="0" zoomScaleSheetLayoutView="74" zoomScalePageLayoutView="0" workbookViewId="0" topLeftCell="A1">
      <pane xSplit="5" ySplit="12" topLeftCell="F13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F28" activeCellId="3" sqref="F15 F20 F21 F28"/>
    </sheetView>
  </sheetViews>
  <sheetFormatPr defaultColWidth="9.140625" defaultRowHeight="11.25"/>
  <cols>
    <col min="1" max="2" width="9.140625" style="64" hidden="1" customWidth="1"/>
    <col min="3" max="3" width="1.7109375" style="64" customWidth="1"/>
    <col min="4" max="4" width="60.7109375" style="64" customWidth="1"/>
    <col min="5" max="5" width="6.7109375" style="64" customWidth="1"/>
    <col min="6" max="10" width="19.7109375" style="64" customWidth="1"/>
    <col min="11" max="16384" width="9.140625" style="64" customWidth="1"/>
  </cols>
  <sheetData>
    <row r="1" ht="11.25" hidden="1"/>
    <row r="2" ht="11.25" hidden="1"/>
    <row r="3" ht="11.25" hidden="1"/>
    <row r="4" spans="1:4" ht="11.25" hidden="1">
      <c r="A4" s="58"/>
      <c r="B4" s="65"/>
      <c r="C4" s="65"/>
      <c r="D4" s="65"/>
    </row>
    <row r="5" ht="11.25" hidden="1">
      <c r="A5" s="60"/>
    </row>
    <row r="6" ht="11.25" hidden="1">
      <c r="A6" s="60"/>
    </row>
    <row r="7" spans="1:10" ht="3.75" customHeight="1">
      <c r="A7" s="60"/>
      <c r="D7" s="96"/>
      <c r="E7" s="96"/>
      <c r="F7" s="96"/>
      <c r="J7" s="66"/>
    </row>
    <row r="8" spans="1:6" ht="12" customHeight="1">
      <c r="A8" s="60"/>
      <c r="D8" s="89" t="s">
        <v>172</v>
      </c>
      <c r="E8" s="97"/>
      <c r="F8" s="97"/>
    </row>
    <row r="9" spans="1:10" ht="12" customHeight="1">
      <c r="A9" s="60"/>
      <c r="D9" s="92" t="str">
        <f>IF(org="","Не определено",org)</f>
        <v>ООО "Электросбыт"</v>
      </c>
      <c r="E9" s="96"/>
      <c r="F9" s="96"/>
      <c r="J9" s="95" t="s">
        <v>174</v>
      </c>
    </row>
    <row r="10" spans="4:9" ht="3.75" customHeight="1">
      <c r="D10" s="97"/>
      <c r="E10" s="97"/>
      <c r="F10" s="97"/>
      <c r="G10" s="96"/>
      <c r="H10" s="67"/>
      <c r="I10" s="67"/>
    </row>
    <row r="11" spans="3:11" ht="66.75" customHeight="1">
      <c r="C11" s="96"/>
      <c r="D11" s="98" t="s">
        <v>219</v>
      </c>
      <c r="E11" s="98" t="s">
        <v>176</v>
      </c>
      <c r="F11" s="98" t="s">
        <v>179</v>
      </c>
      <c r="G11" s="98" t="s">
        <v>220</v>
      </c>
      <c r="H11" s="98" t="s">
        <v>221</v>
      </c>
      <c r="I11" s="98" t="s">
        <v>222</v>
      </c>
      <c r="J11" s="98" t="s">
        <v>223</v>
      </c>
      <c r="K11" s="134"/>
    </row>
    <row r="12" spans="3:11" ht="11.25">
      <c r="C12" s="96"/>
      <c r="D12" s="132">
        <v>1</v>
      </c>
      <c r="E12" s="132">
        <v>2</v>
      </c>
      <c r="F12" s="132">
        <v>3</v>
      </c>
      <c r="G12" s="132">
        <v>4</v>
      </c>
      <c r="H12" s="132">
        <v>5</v>
      </c>
      <c r="I12" s="132">
        <v>6</v>
      </c>
      <c r="J12" s="135">
        <v>7</v>
      </c>
      <c r="K12" s="134"/>
    </row>
    <row r="13" spans="3:11" ht="15" customHeight="1">
      <c r="C13" s="96"/>
      <c r="D13" s="162" t="s">
        <v>224</v>
      </c>
      <c r="E13" s="163">
        <v>300</v>
      </c>
      <c r="F13" s="182">
        <f>F14+F15+F16+F17+F19+F20+F21+F23</f>
        <v>14240.683</v>
      </c>
      <c r="G13" s="182">
        <f>G14+G15+G19+G20+G21+G23</f>
        <v>38081.97910169492</v>
      </c>
      <c r="H13" s="182">
        <f>H15+H16+H17+H18+H19+H22+H23+H24</f>
        <v>0</v>
      </c>
      <c r="I13" s="182">
        <f>I15+I18+I19+I22+I23+I24</f>
        <v>0</v>
      </c>
      <c r="J13" s="182">
        <f>J16+J17+J18+J19+J22+J23</f>
        <v>0</v>
      </c>
      <c r="K13" s="134"/>
    </row>
    <row r="14" spans="3:11" ht="15" customHeight="1">
      <c r="C14" s="96"/>
      <c r="D14" s="159" t="s">
        <v>324</v>
      </c>
      <c r="E14" s="151">
        <v>301</v>
      </c>
      <c r="F14" s="183"/>
      <c r="G14" s="184"/>
      <c r="H14" s="136" t="s">
        <v>226</v>
      </c>
      <c r="I14" s="136" t="s">
        <v>226</v>
      </c>
      <c r="J14" s="136" t="s">
        <v>226</v>
      </c>
      <c r="K14" s="134"/>
    </row>
    <row r="15" spans="3:11" ht="15" customHeight="1">
      <c r="C15" s="96"/>
      <c r="D15" s="159" t="s">
        <v>227</v>
      </c>
      <c r="E15" s="151">
        <v>302</v>
      </c>
      <c r="F15" s="184">
        <f>'Раздел I. В'!I15</f>
        <v>12823.34</v>
      </c>
      <c r="G15" s="184">
        <f>'Раздел I. В'!K15</f>
        <v>36160.26610169492</v>
      </c>
      <c r="H15" s="184"/>
      <c r="I15" s="184"/>
      <c r="J15" s="136" t="s">
        <v>226</v>
      </c>
      <c r="K15" s="134"/>
    </row>
    <row r="16" spans="3:11" ht="15" customHeight="1">
      <c r="C16" s="96"/>
      <c r="D16" s="159" t="s">
        <v>228</v>
      </c>
      <c r="E16" s="151">
        <v>303</v>
      </c>
      <c r="F16" s="184"/>
      <c r="G16" s="136" t="s">
        <v>226</v>
      </c>
      <c r="H16" s="184"/>
      <c r="I16" s="136" t="s">
        <v>226</v>
      </c>
      <c r="J16" s="184"/>
      <c r="K16" s="134"/>
    </row>
    <row r="17" spans="3:11" ht="15" customHeight="1">
      <c r="C17" s="96"/>
      <c r="D17" s="159" t="s">
        <v>229</v>
      </c>
      <c r="E17" s="151">
        <v>304</v>
      </c>
      <c r="F17" s="184"/>
      <c r="G17" s="136" t="s">
        <v>226</v>
      </c>
      <c r="H17" s="184"/>
      <c r="I17" s="136" t="s">
        <v>226</v>
      </c>
      <c r="J17" s="184"/>
      <c r="K17" s="134"/>
    </row>
    <row r="18" spans="3:11" ht="15" customHeight="1">
      <c r="C18" s="96"/>
      <c r="D18" s="159" t="s">
        <v>325</v>
      </c>
      <c r="E18" s="151">
        <v>305</v>
      </c>
      <c r="F18" s="136" t="s">
        <v>226</v>
      </c>
      <c r="G18" s="136" t="s">
        <v>226</v>
      </c>
      <c r="H18" s="184"/>
      <c r="I18" s="184"/>
      <c r="J18" s="184"/>
      <c r="K18" s="134"/>
    </row>
    <row r="19" spans="3:11" ht="15" customHeight="1">
      <c r="C19" s="96"/>
      <c r="D19" s="159" t="s">
        <v>326</v>
      </c>
      <c r="E19" s="151" t="s">
        <v>327</v>
      </c>
      <c r="F19" s="184"/>
      <c r="G19" s="184"/>
      <c r="H19" s="184"/>
      <c r="I19" s="184"/>
      <c r="J19" s="184"/>
      <c r="K19" s="134"/>
    </row>
    <row r="20" spans="3:11" ht="15" customHeight="1">
      <c r="C20" s="96"/>
      <c r="D20" s="159" t="s">
        <v>231</v>
      </c>
      <c r="E20" s="151" t="s">
        <v>328</v>
      </c>
      <c r="F20" s="184">
        <v>9.848</v>
      </c>
      <c r="G20" s="184">
        <v>0.001</v>
      </c>
      <c r="H20" s="136" t="s">
        <v>226</v>
      </c>
      <c r="I20" s="136" t="s">
        <v>226</v>
      </c>
      <c r="J20" s="136" t="s">
        <v>226</v>
      </c>
      <c r="K20" s="134"/>
    </row>
    <row r="21" spans="3:11" ht="15" customHeight="1">
      <c r="C21" s="96"/>
      <c r="D21" s="159" t="s">
        <v>232</v>
      </c>
      <c r="E21" s="151" t="s">
        <v>329</v>
      </c>
      <c r="F21" s="184">
        <v>1407.495</v>
      </c>
      <c r="G21" s="184">
        <v>1921.712</v>
      </c>
      <c r="H21" s="136" t="s">
        <v>226</v>
      </c>
      <c r="I21" s="136" t="s">
        <v>226</v>
      </c>
      <c r="J21" s="136" t="s">
        <v>226</v>
      </c>
      <c r="K21" s="134"/>
    </row>
    <row r="22" spans="3:11" ht="15" customHeight="1">
      <c r="C22" s="96"/>
      <c r="D22" s="159" t="s">
        <v>330</v>
      </c>
      <c r="E22" s="151" t="s">
        <v>331</v>
      </c>
      <c r="F22" s="136" t="s">
        <v>226</v>
      </c>
      <c r="G22" s="136" t="s">
        <v>226</v>
      </c>
      <c r="H22" s="184"/>
      <c r="I22" s="184"/>
      <c r="J22" s="184"/>
      <c r="K22" s="134"/>
    </row>
    <row r="23" spans="3:11" ht="15" customHeight="1">
      <c r="C23" s="96"/>
      <c r="D23" s="159" t="s">
        <v>233</v>
      </c>
      <c r="E23" s="151" t="s">
        <v>298</v>
      </c>
      <c r="F23" s="184"/>
      <c r="G23" s="184"/>
      <c r="H23" s="184"/>
      <c r="I23" s="184"/>
      <c r="J23" s="184"/>
      <c r="K23" s="134"/>
    </row>
    <row r="24" spans="3:11" ht="15" customHeight="1">
      <c r="C24" s="96"/>
      <c r="D24" s="159" t="s">
        <v>234</v>
      </c>
      <c r="E24" s="151" t="s">
        <v>272</v>
      </c>
      <c r="F24" s="136" t="s">
        <v>226</v>
      </c>
      <c r="G24" s="136" t="s">
        <v>226</v>
      </c>
      <c r="H24" s="184"/>
      <c r="I24" s="184"/>
      <c r="J24" s="136" t="s">
        <v>226</v>
      </c>
      <c r="K24" s="134"/>
    </row>
    <row r="25" spans="3:11" ht="15" customHeight="1">
      <c r="C25" s="96"/>
      <c r="D25" s="158" t="s">
        <v>235</v>
      </c>
      <c r="E25" s="151" t="s">
        <v>299</v>
      </c>
      <c r="F25" s="184"/>
      <c r="G25" s="184"/>
      <c r="H25" s="184"/>
      <c r="I25" s="184"/>
      <c r="J25" s="182">
        <f>I25+G25</f>
        <v>0</v>
      </c>
      <c r="K25" s="134"/>
    </row>
    <row r="26" spans="3:11" ht="15" customHeight="1">
      <c r="C26" s="96"/>
      <c r="D26" s="158" t="s">
        <v>236</v>
      </c>
      <c r="E26" s="151" t="s">
        <v>301</v>
      </c>
      <c r="F26" s="184"/>
      <c r="G26" s="184"/>
      <c r="H26" s="184"/>
      <c r="I26" s="184"/>
      <c r="J26" s="182">
        <f>I26+G26</f>
        <v>0</v>
      </c>
      <c r="K26" s="134"/>
    </row>
    <row r="27" spans="3:11" ht="15" customHeight="1">
      <c r="C27" s="96"/>
      <c r="D27" s="158" t="s">
        <v>237</v>
      </c>
      <c r="E27" s="151" t="s">
        <v>304</v>
      </c>
      <c r="F27" s="184"/>
      <c r="G27" s="184"/>
      <c r="H27" s="184"/>
      <c r="I27" s="184"/>
      <c r="J27" s="182">
        <f>G27+I27</f>
        <v>0</v>
      </c>
      <c r="K27" s="134"/>
    </row>
    <row r="28" spans="3:11" ht="15" customHeight="1">
      <c r="C28" s="96"/>
      <c r="D28" s="158" t="s">
        <v>238</v>
      </c>
      <c r="E28" s="151" t="s">
        <v>306</v>
      </c>
      <c r="F28" s="184">
        <f>'Раздел II. А (ТИС)'!F16</f>
        <v>23102.429999999997</v>
      </c>
      <c r="G28" s="184">
        <f>'Раздел II. А (ТИС)'!L16</f>
        <v>117811.138</v>
      </c>
      <c r="H28" s="184"/>
      <c r="I28" s="184"/>
      <c r="J28" s="182">
        <f>G28+I28</f>
        <v>117811.138</v>
      </c>
      <c r="K28" s="134"/>
    </row>
    <row r="29" spans="3:11" ht="15" customHeight="1">
      <c r="C29" s="96"/>
      <c r="D29" s="162" t="s">
        <v>239</v>
      </c>
      <c r="E29" s="163">
        <v>400</v>
      </c>
      <c r="F29" s="184"/>
      <c r="G29" s="136" t="s">
        <v>226</v>
      </c>
      <c r="H29" s="184"/>
      <c r="I29" s="136" t="s">
        <v>226</v>
      </c>
      <c r="J29" s="184"/>
      <c r="K29" s="134"/>
    </row>
    <row r="30" spans="3:11" ht="15" customHeight="1">
      <c r="C30" s="96"/>
      <c r="D30" s="162" t="s">
        <v>242</v>
      </c>
      <c r="E30" s="163" t="s">
        <v>280</v>
      </c>
      <c r="F30" s="136" t="s">
        <v>226</v>
      </c>
      <c r="G30" s="136" t="s">
        <v>226</v>
      </c>
      <c r="H30" s="184"/>
      <c r="I30" s="184"/>
      <c r="J30" s="184"/>
      <c r="K30" s="134"/>
    </row>
    <row r="31" spans="3:11" ht="15" customHeight="1">
      <c r="C31" s="96"/>
      <c r="D31" s="167" t="s">
        <v>332</v>
      </c>
      <c r="E31" s="168"/>
      <c r="F31" s="137"/>
      <c r="G31" s="169"/>
      <c r="H31" s="137"/>
      <c r="I31" s="169"/>
      <c r="J31" s="169"/>
      <c r="K31" s="134"/>
    </row>
    <row r="32" spans="3:11" ht="15" customHeight="1">
      <c r="C32" s="96"/>
      <c r="D32" s="162" t="s">
        <v>240</v>
      </c>
      <c r="E32" s="163" t="s">
        <v>281</v>
      </c>
      <c r="F32" s="136" t="s">
        <v>226</v>
      </c>
      <c r="G32" s="136" t="s">
        <v>226</v>
      </c>
      <c r="H32" s="184"/>
      <c r="I32" s="184"/>
      <c r="J32" s="136" t="s">
        <v>226</v>
      </c>
      <c r="K32" s="134"/>
    </row>
    <row r="33" spans="3:11" ht="15" customHeight="1">
      <c r="C33" s="96"/>
      <c r="D33" s="162" t="s">
        <v>241</v>
      </c>
      <c r="E33" s="163" t="s">
        <v>282</v>
      </c>
      <c r="F33" s="136" t="s">
        <v>226</v>
      </c>
      <c r="G33" s="136" t="s">
        <v>226</v>
      </c>
      <c r="H33" s="184"/>
      <c r="I33" s="136" t="s">
        <v>226</v>
      </c>
      <c r="J33" s="136" t="s">
        <v>226</v>
      </c>
      <c r="K33" s="134"/>
    </row>
    <row r="34" spans="3:11" ht="15" customHeight="1">
      <c r="C34" s="96"/>
      <c r="D34" s="162" t="s">
        <v>333</v>
      </c>
      <c r="E34" s="163" t="s">
        <v>334</v>
      </c>
      <c r="F34" s="136" t="s">
        <v>226</v>
      </c>
      <c r="G34" s="136" t="s">
        <v>226</v>
      </c>
      <c r="H34" s="184"/>
      <c r="I34" s="184"/>
      <c r="J34" s="184"/>
      <c r="K34" s="134"/>
    </row>
    <row r="35" spans="3:11" ht="90">
      <c r="C35" s="96"/>
      <c r="D35" s="162" t="s">
        <v>335</v>
      </c>
      <c r="E35" s="163" t="s">
        <v>334</v>
      </c>
      <c r="F35" s="136" t="s">
        <v>226</v>
      </c>
      <c r="G35" s="136" t="s">
        <v>226</v>
      </c>
      <c r="H35" s="184"/>
      <c r="I35" s="184"/>
      <c r="J35" s="184"/>
      <c r="K35" s="134"/>
    </row>
    <row r="36" spans="3:11" ht="67.5">
      <c r="C36" s="96"/>
      <c r="D36" s="162" t="s">
        <v>336</v>
      </c>
      <c r="E36" s="163" t="s">
        <v>337</v>
      </c>
      <c r="F36" s="136" t="s">
        <v>226</v>
      </c>
      <c r="G36" s="136" t="s">
        <v>226</v>
      </c>
      <c r="H36" s="184"/>
      <c r="I36" s="184"/>
      <c r="J36" s="184"/>
      <c r="K36" s="134"/>
    </row>
    <row r="37" spans="3:11" ht="61.5" customHeight="1">
      <c r="C37" s="96"/>
      <c r="D37" s="162" t="s">
        <v>338</v>
      </c>
      <c r="E37" s="163" t="s">
        <v>339</v>
      </c>
      <c r="F37" s="136" t="s">
        <v>226</v>
      </c>
      <c r="G37" s="136" t="s">
        <v>226</v>
      </c>
      <c r="H37" s="184"/>
      <c r="I37" s="184"/>
      <c r="J37" s="184"/>
      <c r="K37" s="134"/>
    </row>
    <row r="38" spans="3:11" ht="101.25">
      <c r="C38" s="96"/>
      <c r="D38" s="162" t="s">
        <v>340</v>
      </c>
      <c r="E38" s="163" t="s">
        <v>341</v>
      </c>
      <c r="F38" s="136" t="s">
        <v>226</v>
      </c>
      <c r="G38" s="136" t="s">
        <v>226</v>
      </c>
      <c r="H38" s="184"/>
      <c r="I38" s="184"/>
      <c r="J38" s="184"/>
      <c r="K38" s="134"/>
    </row>
    <row r="39" spans="4:10" ht="11.25">
      <c r="D39" s="97"/>
      <c r="E39" s="97"/>
      <c r="F39" s="97"/>
      <c r="G39" s="97"/>
      <c r="H39" s="97"/>
      <c r="I39" s="97"/>
      <c r="J39" s="97"/>
    </row>
    <row r="40" spans="1:11" s="109" customFormat="1" ht="12.75">
      <c r="A40" s="108"/>
      <c r="G40" s="110"/>
      <c r="K40" s="110"/>
    </row>
  </sheetData>
  <sheetProtection password="81D4" sheet="1" objects="1" scenarios="1" formatColumns="0" formatRows="0" autoFilter="0"/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_41">
    <pageSetUpPr fitToPage="1"/>
  </sheetPr>
  <dimension ref="A4:K36"/>
  <sheetViews>
    <sheetView showGridLines="0" tabSelected="1" zoomScaleSheetLayoutView="100" zoomScalePageLayoutView="0" workbookViewId="0" topLeftCell="A1">
      <pane xSplit="5" ySplit="12" topLeftCell="F13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G39" sqref="G39"/>
    </sheetView>
  </sheetViews>
  <sheetFormatPr defaultColWidth="9.140625" defaultRowHeight="11.25"/>
  <cols>
    <col min="1" max="2" width="9.140625" style="64" hidden="1" customWidth="1"/>
    <col min="3" max="3" width="1.7109375" style="64" customWidth="1"/>
    <col min="4" max="4" width="60.7109375" style="64" customWidth="1"/>
    <col min="5" max="5" width="6.7109375" style="64" customWidth="1"/>
    <col min="6" max="10" width="19.7109375" style="64" customWidth="1"/>
    <col min="11" max="16384" width="9.140625" style="64" customWidth="1"/>
  </cols>
  <sheetData>
    <row r="1" ht="11.25" hidden="1"/>
    <row r="2" ht="11.25" hidden="1"/>
    <row r="3" ht="11.25" hidden="1"/>
    <row r="4" spans="1:4" ht="11.25" hidden="1">
      <c r="A4" s="58"/>
      <c r="B4" s="65"/>
      <c r="C4" s="65"/>
      <c r="D4" s="65"/>
    </row>
    <row r="5" ht="11.25" hidden="1">
      <c r="A5" s="60"/>
    </row>
    <row r="6" ht="11.25" hidden="1">
      <c r="A6" s="60"/>
    </row>
    <row r="7" spans="1:10" ht="3.75" customHeight="1">
      <c r="A7" s="60"/>
      <c r="D7" s="96"/>
      <c r="E7" s="96"/>
      <c r="F7" s="96"/>
      <c r="J7" s="66"/>
    </row>
    <row r="8" spans="1:6" ht="12" customHeight="1">
      <c r="A8" s="60"/>
      <c r="D8" s="89" t="s">
        <v>173</v>
      </c>
      <c r="E8" s="97"/>
      <c r="F8" s="97"/>
    </row>
    <row r="9" spans="1:10" ht="12" customHeight="1">
      <c r="A9" s="60"/>
      <c r="D9" s="92" t="str">
        <f>IF(org="","Не определено",org)</f>
        <v>ООО "Электросбыт"</v>
      </c>
      <c r="E9" s="96"/>
      <c r="F9" s="96"/>
      <c r="J9" s="95" t="s">
        <v>387</v>
      </c>
    </row>
    <row r="10" spans="4:9" ht="3.75" customHeight="1">
      <c r="D10" s="97"/>
      <c r="E10" s="97"/>
      <c r="F10" s="97"/>
      <c r="G10" s="96"/>
      <c r="H10" s="67"/>
      <c r="I10" s="67"/>
    </row>
    <row r="11" spans="3:11" ht="66.75" customHeight="1">
      <c r="C11" s="96"/>
      <c r="D11" s="98" t="s">
        <v>219</v>
      </c>
      <c r="E11" s="98" t="s">
        <v>176</v>
      </c>
      <c r="F11" s="98" t="s">
        <v>179</v>
      </c>
      <c r="G11" s="98" t="s">
        <v>220</v>
      </c>
      <c r="H11" s="98" t="s">
        <v>221</v>
      </c>
      <c r="I11" s="98" t="s">
        <v>222</v>
      </c>
      <c r="J11" s="98" t="s">
        <v>223</v>
      </c>
      <c r="K11" s="134"/>
    </row>
    <row r="12" spans="3:11" ht="12" customHeight="1">
      <c r="C12" s="96"/>
      <c r="D12" s="138">
        <v>1</v>
      </c>
      <c r="E12" s="138">
        <v>2</v>
      </c>
      <c r="F12" s="138">
        <v>3</v>
      </c>
      <c r="G12" s="138">
        <v>4</v>
      </c>
      <c r="H12" s="138">
        <v>5</v>
      </c>
      <c r="I12" s="138">
        <v>6</v>
      </c>
      <c r="J12" s="139">
        <v>7</v>
      </c>
      <c r="K12" s="134"/>
    </row>
    <row r="13" spans="3:11" ht="15" customHeight="1">
      <c r="C13" s="96"/>
      <c r="D13" s="162" t="s">
        <v>243</v>
      </c>
      <c r="E13" s="163">
        <v>100</v>
      </c>
      <c r="F13" s="182">
        <f>F14+F15+F16+F17+F18+F19+F20+F21</f>
        <v>39021.193</v>
      </c>
      <c r="G13" s="182">
        <f>G14+G15+G18+G19+G20+G21</f>
        <v>52684.972</v>
      </c>
      <c r="H13" s="182">
        <f>H15+H16+H17+H18+H21+H22</f>
        <v>80.01</v>
      </c>
      <c r="I13" s="182">
        <f>I15+I18+I21+I22</f>
        <v>27034.924</v>
      </c>
      <c r="J13" s="182">
        <f>J16+J17+J18+J21</f>
        <v>0</v>
      </c>
      <c r="K13" s="134"/>
    </row>
    <row r="14" spans="3:11" ht="15" customHeight="1">
      <c r="C14" s="96"/>
      <c r="D14" s="159" t="s">
        <v>225</v>
      </c>
      <c r="E14" s="151" t="s">
        <v>284</v>
      </c>
      <c r="F14" s="183"/>
      <c r="G14" s="184"/>
      <c r="H14" s="136" t="s">
        <v>226</v>
      </c>
      <c r="I14" s="136" t="s">
        <v>226</v>
      </c>
      <c r="J14" s="136" t="s">
        <v>226</v>
      </c>
      <c r="K14" s="134"/>
    </row>
    <row r="15" spans="3:11" ht="15" customHeight="1">
      <c r="C15" s="96"/>
      <c r="D15" s="159" t="s">
        <v>227</v>
      </c>
      <c r="E15" s="151" t="s">
        <v>285</v>
      </c>
      <c r="F15" s="184">
        <v>8929.984</v>
      </c>
      <c r="G15" s="184">
        <v>5568.792</v>
      </c>
      <c r="H15" s="184">
        <v>17.87</v>
      </c>
      <c r="I15" s="184">
        <v>4894.2</v>
      </c>
      <c r="J15" s="136" t="s">
        <v>226</v>
      </c>
      <c r="K15" s="134"/>
    </row>
    <row r="16" spans="3:11" ht="15" customHeight="1">
      <c r="C16" s="96"/>
      <c r="D16" s="159" t="s">
        <v>228</v>
      </c>
      <c r="E16" s="151" t="s">
        <v>342</v>
      </c>
      <c r="F16" s="184"/>
      <c r="G16" s="136" t="s">
        <v>226</v>
      </c>
      <c r="H16" s="184"/>
      <c r="I16" s="136" t="s">
        <v>226</v>
      </c>
      <c r="J16" s="184"/>
      <c r="K16" s="134"/>
    </row>
    <row r="17" spans="3:11" ht="15" customHeight="1">
      <c r="C17" s="96"/>
      <c r="D17" s="159" t="s">
        <v>229</v>
      </c>
      <c r="E17" s="151" t="s">
        <v>343</v>
      </c>
      <c r="F17" s="184"/>
      <c r="G17" s="136" t="s">
        <v>226</v>
      </c>
      <c r="H17" s="184"/>
      <c r="I17" s="136" t="s">
        <v>226</v>
      </c>
      <c r="J17" s="184"/>
      <c r="K17" s="134"/>
    </row>
    <row r="18" spans="3:11" ht="15" customHeight="1">
      <c r="C18" s="96"/>
      <c r="D18" s="159" t="s">
        <v>230</v>
      </c>
      <c r="E18" s="151" t="s">
        <v>344</v>
      </c>
      <c r="F18" s="184"/>
      <c r="G18" s="184"/>
      <c r="H18" s="184">
        <v>9.58</v>
      </c>
      <c r="I18" s="184">
        <v>9043.604</v>
      </c>
      <c r="J18" s="184"/>
      <c r="K18" s="134"/>
    </row>
    <row r="19" spans="3:11" ht="15" customHeight="1">
      <c r="C19" s="96"/>
      <c r="D19" s="159" t="s">
        <v>231</v>
      </c>
      <c r="E19" s="151" t="s">
        <v>345</v>
      </c>
      <c r="F19" s="184">
        <v>28814.264</v>
      </c>
      <c r="G19" s="184">
        <v>44657.874</v>
      </c>
      <c r="H19" s="136" t="s">
        <v>226</v>
      </c>
      <c r="I19" s="136" t="s">
        <v>226</v>
      </c>
      <c r="J19" s="136" t="s">
        <v>226</v>
      </c>
      <c r="K19" s="134"/>
    </row>
    <row r="20" spans="3:11" ht="15" customHeight="1">
      <c r="C20" s="96"/>
      <c r="D20" s="159" t="s">
        <v>232</v>
      </c>
      <c r="E20" s="151" t="s">
        <v>346</v>
      </c>
      <c r="F20" s="184">
        <v>1276.945</v>
      </c>
      <c r="G20" s="184">
        <v>2458.306</v>
      </c>
      <c r="H20" s="136" t="s">
        <v>226</v>
      </c>
      <c r="I20" s="136" t="s">
        <v>226</v>
      </c>
      <c r="J20" s="136" t="s">
        <v>226</v>
      </c>
      <c r="K20" s="134"/>
    </row>
    <row r="21" spans="3:11" ht="15.75" customHeight="1">
      <c r="C21" s="96"/>
      <c r="D21" s="159" t="s">
        <v>233</v>
      </c>
      <c r="E21" s="151" t="s">
        <v>347</v>
      </c>
      <c r="F21" s="184"/>
      <c r="G21" s="184"/>
      <c r="H21" s="184"/>
      <c r="I21" s="184"/>
      <c r="J21" s="184"/>
      <c r="K21" s="134"/>
    </row>
    <row r="22" spans="3:11" ht="15" customHeight="1">
      <c r="C22" s="96"/>
      <c r="D22" s="159" t="s">
        <v>234</v>
      </c>
      <c r="E22" s="151" t="s">
        <v>348</v>
      </c>
      <c r="F22" s="136" t="s">
        <v>226</v>
      </c>
      <c r="G22" s="136" t="s">
        <v>226</v>
      </c>
      <c r="H22" s="184">
        <v>52.56</v>
      </c>
      <c r="I22" s="184">
        <v>13097.12</v>
      </c>
      <c r="J22" s="136" t="s">
        <v>226</v>
      </c>
      <c r="K22" s="134"/>
    </row>
    <row r="23" spans="3:11" ht="15" customHeight="1">
      <c r="C23" s="96"/>
      <c r="D23" s="185" t="s">
        <v>235</v>
      </c>
      <c r="E23" s="186" t="s">
        <v>265</v>
      </c>
      <c r="F23" s="184"/>
      <c r="G23" s="184"/>
      <c r="H23" s="184"/>
      <c r="I23" s="184"/>
      <c r="J23" s="182">
        <f>I23+G23</f>
        <v>0</v>
      </c>
      <c r="K23" s="134"/>
    </row>
    <row r="24" spans="3:11" ht="15" customHeight="1">
      <c r="C24" s="96"/>
      <c r="D24" s="158" t="s">
        <v>236</v>
      </c>
      <c r="E24" s="151" t="s">
        <v>286</v>
      </c>
      <c r="F24" s="184"/>
      <c r="G24" s="184"/>
      <c r="H24" s="184">
        <v>11.9</v>
      </c>
      <c r="I24" s="184">
        <v>16748.935</v>
      </c>
      <c r="J24" s="182">
        <f>I24+G24</f>
        <v>16748.935</v>
      </c>
      <c r="K24" s="134"/>
    </row>
    <row r="25" spans="3:11" ht="15" customHeight="1">
      <c r="C25" s="96"/>
      <c r="D25" s="158" t="s">
        <v>237</v>
      </c>
      <c r="E25" s="151" t="s">
        <v>287</v>
      </c>
      <c r="F25" s="184"/>
      <c r="G25" s="184"/>
      <c r="H25" s="184"/>
      <c r="I25" s="184"/>
      <c r="J25" s="182">
        <f>I25+G25</f>
        <v>0</v>
      </c>
      <c r="K25" s="134"/>
    </row>
    <row r="26" spans="3:11" ht="15" customHeight="1">
      <c r="C26" s="96"/>
      <c r="D26" s="158" t="s">
        <v>238</v>
      </c>
      <c r="E26" s="151" t="s">
        <v>288</v>
      </c>
      <c r="F26" s="184"/>
      <c r="G26" s="184"/>
      <c r="H26" s="184"/>
      <c r="I26" s="184"/>
      <c r="J26" s="182">
        <f>I26+G26</f>
        <v>0</v>
      </c>
      <c r="K26" s="134"/>
    </row>
    <row r="27" spans="3:11" ht="15" customHeight="1">
      <c r="C27" s="96"/>
      <c r="D27" s="159" t="s">
        <v>349</v>
      </c>
      <c r="E27" s="151"/>
      <c r="F27" s="166"/>
      <c r="G27" s="166"/>
      <c r="H27" s="166"/>
      <c r="I27" s="166"/>
      <c r="J27" s="166"/>
      <c r="K27" s="134"/>
    </row>
    <row r="28" spans="3:11" ht="15" customHeight="1">
      <c r="C28" s="96"/>
      <c r="D28" s="159" t="s">
        <v>350</v>
      </c>
      <c r="E28" s="151" t="s">
        <v>266</v>
      </c>
      <c r="F28" s="184"/>
      <c r="G28" s="184"/>
      <c r="H28" s="184"/>
      <c r="I28" s="184"/>
      <c r="J28" s="184"/>
      <c r="K28" s="134"/>
    </row>
    <row r="29" spans="3:11" ht="15" customHeight="1">
      <c r="C29" s="96"/>
      <c r="D29" s="159" t="s">
        <v>351</v>
      </c>
      <c r="E29" s="151" t="s">
        <v>289</v>
      </c>
      <c r="F29" s="184"/>
      <c r="G29" s="184"/>
      <c r="H29" s="184"/>
      <c r="I29" s="184"/>
      <c r="J29" s="184"/>
      <c r="K29" s="134"/>
    </row>
    <row r="30" spans="3:11" ht="15" customHeight="1">
      <c r="C30" s="96"/>
      <c r="D30" s="164" t="s">
        <v>244</v>
      </c>
      <c r="E30" s="163" t="s">
        <v>290</v>
      </c>
      <c r="F30" s="189"/>
      <c r="G30" s="189"/>
      <c r="H30" s="189"/>
      <c r="I30" s="189"/>
      <c r="J30" s="189"/>
      <c r="K30" s="134"/>
    </row>
    <row r="31" spans="3:11" ht="15" customHeight="1">
      <c r="C31" s="96"/>
      <c r="D31" s="162" t="s">
        <v>245</v>
      </c>
      <c r="E31" s="163" t="s">
        <v>271</v>
      </c>
      <c r="F31" s="184"/>
      <c r="G31" s="136" t="s">
        <v>226</v>
      </c>
      <c r="H31" s="184"/>
      <c r="I31" s="136" t="s">
        <v>226</v>
      </c>
      <c r="J31" s="184"/>
      <c r="K31" s="134"/>
    </row>
    <row r="32" spans="3:11" ht="15" customHeight="1">
      <c r="C32" s="96"/>
      <c r="D32" s="162" t="s">
        <v>352</v>
      </c>
      <c r="E32" s="163" t="s">
        <v>279</v>
      </c>
      <c r="F32" s="182">
        <f>F34+F35</f>
        <v>26473.544</v>
      </c>
      <c r="G32" s="182">
        <f>G34+G35</f>
        <v>45128.51</v>
      </c>
      <c r="H32" s="182">
        <f>H34+H35</f>
        <v>8.133</v>
      </c>
      <c r="I32" s="182">
        <f>I34+I35</f>
        <v>13218.049</v>
      </c>
      <c r="J32" s="182">
        <f>J34+J35</f>
        <v>0</v>
      </c>
      <c r="K32" s="134"/>
    </row>
    <row r="33" spans="3:11" ht="15" customHeight="1">
      <c r="C33" s="96"/>
      <c r="D33" s="158" t="s">
        <v>353</v>
      </c>
      <c r="E33" s="151"/>
      <c r="F33" s="137"/>
      <c r="G33" s="137"/>
      <c r="H33" s="137"/>
      <c r="I33" s="166"/>
      <c r="J33" s="137"/>
      <c r="K33" s="134"/>
    </row>
    <row r="34" spans="3:11" ht="24.75" customHeight="1">
      <c r="C34" s="96"/>
      <c r="D34" s="158" t="s">
        <v>386</v>
      </c>
      <c r="E34" s="151" t="s">
        <v>354</v>
      </c>
      <c r="F34" s="184"/>
      <c r="G34" s="184"/>
      <c r="H34" s="184"/>
      <c r="I34" s="184"/>
      <c r="J34" s="184"/>
      <c r="K34" s="134"/>
    </row>
    <row r="35" spans="3:11" ht="15" customHeight="1">
      <c r="C35" s="96"/>
      <c r="D35" s="158" t="s">
        <v>355</v>
      </c>
      <c r="E35" s="151" t="s">
        <v>356</v>
      </c>
      <c r="F35" s="184">
        <v>26473.544</v>
      </c>
      <c r="G35" s="184">
        <v>45128.51</v>
      </c>
      <c r="H35" s="184">
        <v>8.133</v>
      </c>
      <c r="I35" s="184">
        <v>13218.049</v>
      </c>
      <c r="J35" s="184"/>
      <c r="K35" s="134"/>
    </row>
    <row r="36" spans="4:10" ht="11.25">
      <c r="D36" s="97"/>
      <c r="E36" s="97"/>
      <c r="F36" s="97"/>
      <c r="G36" s="97"/>
      <c r="H36" s="97"/>
      <c r="I36" s="97"/>
      <c r="J36" s="97"/>
    </row>
  </sheetData>
  <sheetProtection password="81D4" sheet="1" objects="1" scenarios="1" formatColumns="0" formatRows="0" autoFilter="0"/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17"/>
  <sheetViews>
    <sheetView showGridLines="0" zoomScalePageLayoutView="0" workbookViewId="0" topLeftCell="A1">
      <selection activeCell="B51" sqref="B51"/>
    </sheetView>
  </sheetViews>
  <sheetFormatPr defaultColWidth="9.140625" defaultRowHeight="11.25"/>
  <cols>
    <col min="1" max="1" width="20.00390625" style="73" customWidth="1"/>
    <col min="2" max="2" width="9.140625" style="73" customWidth="1"/>
    <col min="3" max="3" width="22.00390625" style="73" customWidth="1"/>
    <col min="4" max="16384" width="9.140625" style="73" customWidth="1"/>
  </cols>
  <sheetData>
    <row r="1" ht="11.25">
      <c r="A1" s="73">
        <v>17</v>
      </c>
    </row>
    <row r="2" spans="1:3" ht="11.25">
      <c r="A2" s="73" t="s">
        <v>389</v>
      </c>
      <c r="B2" s="73" t="s">
        <v>390</v>
      </c>
      <c r="C2" s="73" t="s">
        <v>391</v>
      </c>
    </row>
    <row r="3" spans="1:3" ht="11.25">
      <c r="A3" s="73" t="s">
        <v>392</v>
      </c>
      <c r="B3" s="73" t="s">
        <v>390</v>
      </c>
      <c r="C3" s="73" t="s">
        <v>391</v>
      </c>
    </row>
    <row r="4" spans="1:3" ht="11.25">
      <c r="A4" s="73" t="s">
        <v>398</v>
      </c>
      <c r="B4" s="73" t="s">
        <v>390</v>
      </c>
      <c r="C4" s="73" t="s">
        <v>391</v>
      </c>
    </row>
    <row r="5" spans="1:3" ht="11.25">
      <c r="A5" s="107" t="s">
        <v>403</v>
      </c>
      <c r="B5" s="73" t="s">
        <v>390</v>
      </c>
      <c r="C5" s="73" t="s">
        <v>391</v>
      </c>
    </row>
    <row r="6" spans="1:3" ht="11.25">
      <c r="A6" s="73" t="s">
        <v>404</v>
      </c>
      <c r="B6" s="73" t="s">
        <v>390</v>
      </c>
      <c r="C6" s="73" t="s">
        <v>391</v>
      </c>
    </row>
    <row r="7" spans="1:3" ht="11.25">
      <c r="A7" s="73" t="s">
        <v>405</v>
      </c>
      <c r="B7" s="73" t="s">
        <v>390</v>
      </c>
      <c r="C7" s="73" t="s">
        <v>391</v>
      </c>
    </row>
    <row r="8" spans="1:3" ht="11.25">
      <c r="A8" s="73" t="s">
        <v>406</v>
      </c>
      <c r="B8" s="73" t="s">
        <v>390</v>
      </c>
      <c r="C8" s="73" t="s">
        <v>391</v>
      </c>
    </row>
    <row r="9" spans="1:3" ht="11.25">
      <c r="A9" s="73" t="s">
        <v>407</v>
      </c>
      <c r="B9" s="73" t="s">
        <v>390</v>
      </c>
      <c r="C9" s="73" t="s">
        <v>391</v>
      </c>
    </row>
    <row r="10" spans="1:3" ht="11.25">
      <c r="A10" s="73" t="s">
        <v>408</v>
      </c>
      <c r="B10" s="73" t="s">
        <v>390</v>
      </c>
      <c r="C10" s="73" t="s">
        <v>391</v>
      </c>
    </row>
    <row r="11" spans="1:3" ht="11.25">
      <c r="A11" s="73" t="s">
        <v>409</v>
      </c>
      <c r="B11" s="73" t="s">
        <v>390</v>
      </c>
      <c r="C11" s="73" t="s">
        <v>391</v>
      </c>
    </row>
    <row r="12" spans="1:3" ht="11.25">
      <c r="A12" s="73" t="s">
        <v>410</v>
      </c>
      <c r="B12" s="73" t="s">
        <v>390</v>
      </c>
      <c r="C12" s="107" t="s">
        <v>391</v>
      </c>
    </row>
    <row r="13" spans="1:3" ht="11.25">
      <c r="A13" s="73" t="s">
        <v>411</v>
      </c>
      <c r="B13" s="73" t="s">
        <v>390</v>
      </c>
      <c r="C13" s="73" t="s">
        <v>391</v>
      </c>
    </row>
    <row r="14" spans="1:3" ht="11.25">
      <c r="A14" s="73" t="s">
        <v>414</v>
      </c>
      <c r="B14" s="73" t="s">
        <v>415</v>
      </c>
      <c r="C14" s="73" t="s">
        <v>416</v>
      </c>
    </row>
    <row r="15" spans="1:3" ht="11.25">
      <c r="A15" s="73" t="s">
        <v>430</v>
      </c>
      <c r="B15" s="73" t="s">
        <v>390</v>
      </c>
      <c r="C15" s="73" t="s">
        <v>431</v>
      </c>
    </row>
    <row r="16" spans="1:3" ht="11.25">
      <c r="A16" s="73" t="s">
        <v>1008</v>
      </c>
      <c r="B16" s="73" t="s">
        <v>390</v>
      </c>
      <c r="C16" s="73" t="s">
        <v>431</v>
      </c>
    </row>
    <row r="17" spans="1:3" ht="11.25">
      <c r="A17" s="73" t="s">
        <v>1009</v>
      </c>
      <c r="B17" s="73" t="s">
        <v>390</v>
      </c>
      <c r="C17" s="73" t="s">
        <v>431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L8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4.140625" style="11" customWidth="1"/>
    <col min="5" max="6" width="9.140625" style="11" customWidth="1"/>
    <col min="7" max="7" width="7.00390625" style="0" customWidth="1"/>
    <col min="9" max="9" width="9.28125" style="0" bestFit="1" customWidth="1"/>
    <col min="13" max="13" width="9.421875" style="0" bestFit="1" customWidth="1"/>
    <col min="16" max="18" width="9.421875" style="0" bestFit="1" customWidth="1"/>
    <col min="21" max="21" width="9.28125" style="0" bestFit="1" customWidth="1"/>
    <col min="24" max="24" width="9.28125" style="0" bestFit="1" customWidth="1"/>
    <col min="36" max="36" width="9.28125" style="0" bestFit="1" customWidth="1"/>
    <col min="39" max="39" width="9.28125" style="0" bestFit="1" customWidth="1"/>
    <col min="51" max="51" width="9.421875" style="0" bestFit="1" customWidth="1"/>
    <col min="54" max="54" width="9.421875" style="0" bestFit="1" customWidth="1"/>
  </cols>
  <sheetData>
    <row r="1" spans="2:12" ht="15">
      <c r="B1" s="16" t="s">
        <v>43</v>
      </c>
      <c r="C1" s="16"/>
      <c r="D1" s="10"/>
      <c r="E1" s="10" t="s">
        <v>139</v>
      </c>
      <c r="F1" s="10"/>
      <c r="G1" s="10" t="s">
        <v>156</v>
      </c>
      <c r="H1" s="10" t="s">
        <v>7</v>
      </c>
      <c r="I1" s="10" t="s">
        <v>10</v>
      </c>
      <c r="L1" s="10" t="s">
        <v>257</v>
      </c>
    </row>
    <row r="2" spans="1:12" ht="11.25">
      <c r="A2">
        <v>0</v>
      </c>
      <c r="B2" t="s">
        <v>44</v>
      </c>
      <c r="D2" s="13">
        <v>2</v>
      </c>
      <c r="E2" s="12" t="s">
        <v>140</v>
      </c>
      <c r="F2" s="144" t="s">
        <v>364</v>
      </c>
      <c r="G2">
        <v>2018</v>
      </c>
      <c r="H2" s="72" t="s">
        <v>5</v>
      </c>
      <c r="I2" s="72" t="s">
        <v>8</v>
      </c>
      <c r="L2" s="11" t="s">
        <v>258</v>
      </c>
    </row>
    <row r="3" spans="2:12" ht="11.25">
      <c r="B3" t="s">
        <v>45</v>
      </c>
      <c r="D3" s="13">
        <v>3</v>
      </c>
      <c r="E3" s="12" t="s">
        <v>141</v>
      </c>
      <c r="F3" s="144" t="s">
        <v>365</v>
      </c>
      <c r="G3">
        <v>2019</v>
      </c>
      <c r="H3" s="72" t="s">
        <v>6</v>
      </c>
      <c r="I3" s="72" t="s">
        <v>9</v>
      </c>
      <c r="L3" s="11" t="s">
        <v>259</v>
      </c>
    </row>
    <row r="4" spans="2:9" ht="11.25">
      <c r="B4" t="s">
        <v>46</v>
      </c>
      <c r="D4" s="13">
        <v>4</v>
      </c>
      <c r="E4" s="12" t="s">
        <v>142</v>
      </c>
      <c r="F4" s="144" t="s">
        <v>366</v>
      </c>
      <c r="G4">
        <v>2020</v>
      </c>
      <c r="I4" s="72" t="s">
        <v>25</v>
      </c>
    </row>
    <row r="5" spans="2:7" ht="11.25">
      <c r="B5" t="s">
        <v>48</v>
      </c>
      <c r="D5" s="13">
        <v>6</v>
      </c>
      <c r="E5" s="12" t="s">
        <v>143</v>
      </c>
      <c r="F5" s="144" t="s">
        <v>367</v>
      </c>
      <c r="G5" s="141">
        <v>2021</v>
      </c>
    </row>
    <row r="6" spans="2:7" ht="11.25">
      <c r="B6" t="s">
        <v>49</v>
      </c>
      <c r="D6" s="13">
        <v>14</v>
      </c>
      <c r="E6" s="12" t="s">
        <v>144</v>
      </c>
      <c r="F6" s="144" t="s">
        <v>368</v>
      </c>
      <c r="G6" s="141">
        <v>2022</v>
      </c>
    </row>
    <row r="7" spans="2:6" ht="11.25">
      <c r="B7" t="s">
        <v>50</v>
      </c>
      <c r="D7" s="13">
        <v>15</v>
      </c>
      <c r="E7" s="12" t="s">
        <v>145</v>
      </c>
      <c r="F7" s="144" t="s">
        <v>369</v>
      </c>
    </row>
    <row r="8" spans="2:6" ht="11.25">
      <c r="B8" t="s">
        <v>51</v>
      </c>
      <c r="D8" s="13">
        <v>16</v>
      </c>
      <c r="E8" s="12" t="s">
        <v>146</v>
      </c>
      <c r="F8" s="144" t="s">
        <v>370</v>
      </c>
    </row>
    <row r="9" spans="2:6" ht="11.25">
      <c r="B9" t="s">
        <v>52</v>
      </c>
      <c r="D9" s="13">
        <v>17</v>
      </c>
      <c r="E9" s="12" t="s">
        <v>147</v>
      </c>
      <c r="F9" s="144" t="s">
        <v>371</v>
      </c>
    </row>
    <row r="10" spans="2:6" ht="11.25">
      <c r="B10" t="s">
        <v>53</v>
      </c>
      <c r="D10" s="13">
        <v>19</v>
      </c>
      <c r="E10" s="12" t="s">
        <v>148</v>
      </c>
      <c r="F10" s="144" t="s">
        <v>374</v>
      </c>
    </row>
    <row r="11" spans="2:6" ht="11.25">
      <c r="B11" t="s">
        <v>47</v>
      </c>
      <c r="D11" s="13">
        <v>20</v>
      </c>
      <c r="E11" s="12" t="s">
        <v>149</v>
      </c>
      <c r="F11" s="144" t="s">
        <v>375</v>
      </c>
    </row>
    <row r="12" spans="2:6" ht="11.25">
      <c r="B12" t="s">
        <v>122</v>
      </c>
      <c r="D12" s="13">
        <v>21</v>
      </c>
      <c r="E12" s="12" t="s">
        <v>150</v>
      </c>
      <c r="F12" s="144" t="s">
        <v>372</v>
      </c>
    </row>
    <row r="13" spans="2:6" ht="11.25">
      <c r="B13" t="s">
        <v>124</v>
      </c>
      <c r="D13" s="13">
        <v>22</v>
      </c>
      <c r="E13" s="12" t="s">
        <v>151</v>
      </c>
      <c r="F13" s="144" t="s">
        <v>373</v>
      </c>
    </row>
    <row r="14" spans="2:6" ht="11.25">
      <c r="B14" t="s">
        <v>251</v>
      </c>
      <c r="D14" s="13">
        <v>24</v>
      </c>
      <c r="E14" s="56" t="s">
        <v>249</v>
      </c>
      <c r="F14" s="145" t="s">
        <v>373</v>
      </c>
    </row>
    <row r="15" spans="2:4" ht="11.25">
      <c r="B15" t="s">
        <v>54</v>
      </c>
      <c r="D15" s="13">
        <v>25</v>
      </c>
    </row>
    <row r="16" ht="11.25">
      <c r="B16" t="s">
        <v>125</v>
      </c>
    </row>
    <row r="17" ht="11.25">
      <c r="B17" t="s">
        <v>55</v>
      </c>
    </row>
    <row r="18" ht="11.25">
      <c r="B18" t="s">
        <v>56</v>
      </c>
    </row>
    <row r="19" ht="11.25">
      <c r="B19" t="s">
        <v>57</v>
      </c>
    </row>
    <row r="20" ht="11.25">
      <c r="B20" t="s">
        <v>58</v>
      </c>
    </row>
    <row r="21" ht="11.25">
      <c r="B21" t="s">
        <v>59</v>
      </c>
    </row>
    <row r="22" ht="11.25">
      <c r="B22" t="s">
        <v>126</v>
      </c>
    </row>
    <row r="23" ht="11.25">
      <c r="B23" t="s">
        <v>60</v>
      </c>
    </row>
    <row r="24" ht="11.25">
      <c r="B24" t="s">
        <v>61</v>
      </c>
    </row>
    <row r="25" ht="11.25">
      <c r="B25" t="s">
        <v>62</v>
      </c>
    </row>
    <row r="26" ht="11.25">
      <c r="B26" t="s">
        <v>63</v>
      </c>
    </row>
    <row r="27" spans="2:6" ht="11.25">
      <c r="B27" t="s">
        <v>64</v>
      </c>
      <c r="E27" s="5" t="s">
        <v>361</v>
      </c>
      <c r="F27" s="5"/>
    </row>
    <row r="28" spans="2:6" ht="11.25">
      <c r="B28" t="s">
        <v>65</v>
      </c>
      <c r="E28" s="141" t="s">
        <v>362</v>
      </c>
      <c r="F28" s="141"/>
    </row>
    <row r="29" spans="2:6" ht="11.25">
      <c r="B29" t="s">
        <v>66</v>
      </c>
      <c r="E29" s="5" t="s">
        <v>360</v>
      </c>
      <c r="F29" s="5"/>
    </row>
    <row r="30" spans="2:5" ht="11.25">
      <c r="B30" t="s">
        <v>67</v>
      </c>
      <c r="E30" s="11" t="str">
        <f>"Необходимо ввести ссылку на обосновывающие материалы в формате: """&amp;URL_FORMAT&amp;"""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31" ht="11.25">
      <c r="B31" t="s">
        <v>68</v>
      </c>
    </row>
    <row r="32" ht="11.25">
      <c r="B32" t="s">
        <v>69</v>
      </c>
    </row>
    <row r="33" ht="11.25">
      <c r="B33" t="s">
        <v>70</v>
      </c>
    </row>
    <row r="34" ht="11.25">
      <c r="B34" t="s">
        <v>123</v>
      </c>
    </row>
    <row r="35" ht="11.25">
      <c r="B35" t="s">
        <v>71</v>
      </c>
    </row>
    <row r="36" ht="11.25">
      <c r="B36" t="s">
        <v>72</v>
      </c>
    </row>
    <row r="37" ht="11.25">
      <c r="B37" t="s">
        <v>73</v>
      </c>
    </row>
    <row r="38" ht="11.25">
      <c r="B38" t="s">
        <v>74</v>
      </c>
    </row>
    <row r="39" ht="11.25">
      <c r="B39" t="s">
        <v>75</v>
      </c>
    </row>
    <row r="40" ht="11.25">
      <c r="B40" t="s">
        <v>76</v>
      </c>
    </row>
    <row r="41" ht="11.25">
      <c r="B41" t="s">
        <v>77</v>
      </c>
    </row>
    <row r="42" ht="11.25">
      <c r="B42" t="s">
        <v>78</v>
      </c>
    </row>
    <row r="43" ht="11.25">
      <c r="B43" t="s">
        <v>79</v>
      </c>
    </row>
    <row r="44" ht="11.25">
      <c r="B44" t="s">
        <v>80</v>
      </c>
    </row>
    <row r="45" ht="11.25">
      <c r="B45" t="s">
        <v>81</v>
      </c>
    </row>
    <row r="46" ht="11.25">
      <c r="B46" t="s">
        <v>82</v>
      </c>
    </row>
    <row r="47" ht="11.25">
      <c r="B47" t="s">
        <v>83</v>
      </c>
    </row>
    <row r="48" ht="11.25">
      <c r="B48" t="s">
        <v>84</v>
      </c>
    </row>
    <row r="49" ht="11.25">
      <c r="B49" t="s">
        <v>85</v>
      </c>
    </row>
    <row r="50" ht="11.25">
      <c r="B50" t="s">
        <v>86</v>
      </c>
    </row>
    <row r="51" ht="11.25">
      <c r="B51" t="s">
        <v>87</v>
      </c>
    </row>
    <row r="52" ht="11.25">
      <c r="B52" t="s">
        <v>88</v>
      </c>
    </row>
    <row r="53" ht="11.25">
      <c r="B53" t="s">
        <v>89</v>
      </c>
    </row>
    <row r="54" ht="11.25">
      <c r="B54" t="s">
        <v>90</v>
      </c>
    </row>
    <row r="55" ht="11.25">
      <c r="B55" t="s">
        <v>91</v>
      </c>
    </row>
    <row r="56" ht="11.25">
      <c r="B56" t="s">
        <v>252</v>
      </c>
    </row>
    <row r="57" ht="11.25">
      <c r="B57" t="s">
        <v>92</v>
      </c>
    </row>
    <row r="58" ht="11.25">
      <c r="B58" t="s">
        <v>93</v>
      </c>
    </row>
    <row r="59" ht="11.25">
      <c r="B59" t="s">
        <v>94</v>
      </c>
    </row>
    <row r="60" ht="11.25">
      <c r="B60" t="s">
        <v>95</v>
      </c>
    </row>
    <row r="61" ht="11.25">
      <c r="B61" t="s">
        <v>96</v>
      </c>
    </row>
    <row r="62" ht="11.25">
      <c r="B62" t="s">
        <v>97</v>
      </c>
    </row>
    <row r="63" ht="11.25">
      <c r="B63" t="s">
        <v>98</v>
      </c>
    </row>
    <row r="64" ht="11.25">
      <c r="B64" t="s">
        <v>99</v>
      </c>
    </row>
    <row r="65" ht="11.25">
      <c r="B65" t="s">
        <v>100</v>
      </c>
    </row>
    <row r="66" ht="11.25">
      <c r="B66" t="s">
        <v>101</v>
      </c>
    </row>
    <row r="67" ht="11.25">
      <c r="B67" t="s">
        <v>102</v>
      </c>
    </row>
    <row r="68" ht="11.25">
      <c r="B68" t="s">
        <v>103</v>
      </c>
    </row>
    <row r="69" ht="11.25">
      <c r="B69" t="s">
        <v>104</v>
      </c>
    </row>
    <row r="70" ht="11.25">
      <c r="B70" t="s">
        <v>105</v>
      </c>
    </row>
    <row r="71" ht="11.25">
      <c r="B71" t="s">
        <v>106</v>
      </c>
    </row>
    <row r="72" ht="11.25">
      <c r="B72" t="s">
        <v>107</v>
      </c>
    </row>
    <row r="73" ht="11.25">
      <c r="B73" t="s">
        <v>108</v>
      </c>
    </row>
    <row r="74" ht="11.25">
      <c r="B74" t="s">
        <v>109</v>
      </c>
    </row>
    <row r="75" ht="11.25">
      <c r="B75" t="s">
        <v>110</v>
      </c>
    </row>
    <row r="76" ht="11.25">
      <c r="B76" t="s">
        <v>111</v>
      </c>
    </row>
    <row r="77" ht="11.25">
      <c r="B77" t="s">
        <v>112</v>
      </c>
    </row>
    <row r="78" ht="11.25">
      <c r="B78" t="s">
        <v>113</v>
      </c>
    </row>
    <row r="79" ht="11.25">
      <c r="B79" t="s">
        <v>114</v>
      </c>
    </row>
    <row r="80" ht="11.25">
      <c r="B80" t="s">
        <v>115</v>
      </c>
    </row>
    <row r="81" ht="11.25">
      <c r="B81" t="s">
        <v>116</v>
      </c>
    </row>
    <row r="82" ht="11.25">
      <c r="B82" t="s">
        <v>117</v>
      </c>
    </row>
    <row r="83" ht="11.25">
      <c r="B83" t="s">
        <v>118</v>
      </c>
    </row>
    <row r="84" ht="11.25">
      <c r="B84" t="s">
        <v>119</v>
      </c>
    </row>
    <row r="85" ht="11.25">
      <c r="B85" t="s">
        <v>120</v>
      </c>
    </row>
    <row r="86" ht="11.25">
      <c r="B86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8.57421875" style="100" customWidth="1"/>
    <col min="2" max="2" width="14.7109375" style="100" customWidth="1"/>
    <col min="3" max="3" width="3.28125" style="100" customWidth="1"/>
    <col min="4" max="16384" width="9.140625" style="100" customWidth="1"/>
  </cols>
  <sheetData>
    <row r="1" spans="2:3" ht="15">
      <c r="B1" s="101"/>
      <c r="C1" s="101"/>
    </row>
    <row r="2" spans="1:5" ht="15">
      <c r="A2" s="102" t="s">
        <v>1</v>
      </c>
      <c r="D2" s="103"/>
      <c r="E2" s="103"/>
    </row>
    <row r="3" spans="3:5" s="71" customFormat="1" ht="15" customHeight="1">
      <c r="C3" s="104" t="s">
        <v>28</v>
      </c>
      <c r="D3" s="99">
        <v>1</v>
      </c>
      <c r="E3" s="155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Cведения о полезном отпуске (продаже) электрической энергии и мощности отдельным категориям потребителей (Приказ Росстата: Об утверждении формы  от  02.08.2018 №477)</dc:title>
  <dc:subject>Cведения о полезном отпуске (продаже) электрической энергии и мощности отдельным категориям потребителей (Приказ Росстата: Об утверждении формы  от  02.08.2018 №477)</dc:subject>
  <dc:creator>--</dc:creator>
  <cp:keywords/>
  <dc:description/>
  <cp:lastModifiedBy>i.filipova</cp:lastModifiedBy>
  <cp:lastPrinted>2013-07-10T11:04:43Z</cp:lastPrinted>
  <dcterms:created xsi:type="dcterms:W3CDTF">2004-05-21T07:18:45Z</dcterms:created>
  <dcterms:modified xsi:type="dcterms:W3CDTF">2022-09-26T05:45:55Z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46EE.STX</vt:lpwstr>
  </property>
  <property fmtid="{D5CDD505-2E9C-101B-9397-08002B2CF9AE}" pid="4" name="Status">
    <vt:lpwstr>2</vt:lpwstr>
  </property>
  <property fmtid="{D5CDD505-2E9C-101B-9397-08002B2CF9AE}" pid="5" name="CurrentVersion">
    <vt:lpwstr>1.2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